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wner\Documents\Documents\4-WBL - WABA\California Dreams\"/>
    </mc:Choice>
  </mc:AlternateContent>
  <xr:revisionPtr revIDLastSave="0" documentId="13_ncr:1_{40729ACB-251A-4595-948E-5E24455024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9-80 Player Stats" sheetId="1" r:id="rId1"/>
  </sheets>
  <definedNames>
    <definedName name="_xlnm.Print_Area" localSheetId="0">'79-80 Player Stats'!$A$1:$AN$26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1" i="1" l="1"/>
  <c r="AG21" i="1"/>
  <c r="AE21" i="1"/>
  <c r="AD21" i="1"/>
  <c r="AA21" i="1"/>
  <c r="X21" i="1"/>
  <c r="U21" i="1"/>
  <c r="T21" i="1"/>
  <c r="S21" i="1"/>
  <c r="P21" i="1"/>
  <c r="O21" i="1"/>
  <c r="M21" i="1"/>
  <c r="L21" i="1"/>
  <c r="G21" i="1"/>
  <c r="AF13" i="1" l="1"/>
  <c r="AB13" i="1"/>
  <c r="Y13" i="1"/>
  <c r="U13" i="1"/>
  <c r="V13" i="1" s="1"/>
  <c r="AI13" i="1"/>
  <c r="AJ13" i="1" s="1"/>
  <c r="J13" i="1"/>
  <c r="G13" i="1"/>
  <c r="AK13" i="1" l="1"/>
  <c r="AI19" i="1"/>
  <c r="AI18" i="1"/>
  <c r="AI17" i="1"/>
  <c r="AI16" i="1"/>
  <c r="AI15" i="1"/>
  <c r="AI14" i="1"/>
  <c r="AI12" i="1"/>
  <c r="AI11" i="1"/>
  <c r="AI10" i="1"/>
  <c r="AI9" i="1"/>
  <c r="AI8" i="1"/>
  <c r="AI7" i="1"/>
  <c r="AI6" i="1"/>
  <c r="AI5" i="1"/>
  <c r="G22" i="1" l="1"/>
  <c r="H23" i="1" s="1"/>
  <c r="J5" i="1" l="1"/>
  <c r="AJ18" i="1"/>
  <c r="AJ11" i="1"/>
  <c r="AJ12" i="1"/>
  <c r="AJ7" i="1"/>
  <c r="AJ8" i="1"/>
  <c r="AJ17" i="1"/>
  <c r="AJ16" i="1"/>
  <c r="AJ15" i="1"/>
  <c r="AJ10" i="1"/>
  <c r="AJ9" i="1"/>
  <c r="AJ6" i="1"/>
  <c r="AF18" i="1"/>
  <c r="AF11" i="1"/>
  <c r="AF12" i="1"/>
  <c r="AF7" i="1"/>
  <c r="AF8" i="1"/>
  <c r="AF19" i="1"/>
  <c r="AF17" i="1"/>
  <c r="AF16" i="1"/>
  <c r="AF15" i="1"/>
  <c r="AF14" i="1"/>
  <c r="AF10" i="1"/>
  <c r="AF9" i="1"/>
  <c r="AF6" i="1"/>
  <c r="AF5" i="1"/>
  <c r="AB18" i="1"/>
  <c r="AB11" i="1"/>
  <c r="AB12" i="1"/>
  <c r="AB7" i="1"/>
  <c r="AB8" i="1"/>
  <c r="AB19" i="1"/>
  <c r="AB17" i="1"/>
  <c r="AB16" i="1"/>
  <c r="AB15" i="1"/>
  <c r="AB14" i="1"/>
  <c r="AB10" i="1"/>
  <c r="AB9" i="1"/>
  <c r="AB6" i="1"/>
  <c r="AB5" i="1"/>
  <c r="Y18" i="1"/>
  <c r="Y11" i="1"/>
  <c r="Y12" i="1"/>
  <c r="Y7" i="1"/>
  <c r="Y8" i="1"/>
  <c r="Y19" i="1"/>
  <c r="Y17" i="1"/>
  <c r="Y16" i="1"/>
  <c r="Y15" i="1"/>
  <c r="Y14" i="1"/>
  <c r="Y10" i="1"/>
  <c r="Y9" i="1"/>
  <c r="Y6" i="1"/>
  <c r="Y5" i="1"/>
  <c r="U18" i="1"/>
  <c r="V18" i="1" s="1"/>
  <c r="U11" i="1"/>
  <c r="V11" i="1" s="1"/>
  <c r="U12" i="1"/>
  <c r="V12" i="1" s="1"/>
  <c r="U7" i="1"/>
  <c r="V7" i="1" s="1"/>
  <c r="U8" i="1"/>
  <c r="V8" i="1" s="1"/>
  <c r="U19" i="1"/>
  <c r="V19" i="1" s="1"/>
  <c r="U17" i="1"/>
  <c r="V17" i="1" s="1"/>
  <c r="U16" i="1"/>
  <c r="V16" i="1" s="1"/>
  <c r="U15" i="1"/>
  <c r="V15" i="1" s="1"/>
  <c r="U14" i="1"/>
  <c r="V14" i="1" s="1"/>
  <c r="U10" i="1"/>
  <c r="V10" i="1" s="1"/>
  <c r="U9" i="1"/>
  <c r="V9" i="1" s="1"/>
  <c r="U6" i="1"/>
  <c r="V6" i="1" s="1"/>
  <c r="U5" i="1"/>
  <c r="V5" i="1" s="1"/>
  <c r="Q18" i="1"/>
  <c r="Q11" i="1"/>
  <c r="Q7" i="1"/>
  <c r="Q8" i="1"/>
  <c r="Q19" i="1"/>
  <c r="Q17" i="1"/>
  <c r="Q16" i="1"/>
  <c r="Q15" i="1"/>
  <c r="Q14" i="1"/>
  <c r="Q10" i="1"/>
  <c r="Q9" i="1"/>
  <c r="Q6" i="1"/>
  <c r="Q5" i="1"/>
  <c r="G18" i="1"/>
  <c r="G11" i="1"/>
  <c r="G12" i="1"/>
  <c r="G7" i="1"/>
  <c r="G8" i="1"/>
  <c r="G19" i="1"/>
  <c r="G17" i="1"/>
  <c r="G16" i="1"/>
  <c r="G15" i="1"/>
  <c r="G14" i="1"/>
  <c r="G10" i="1"/>
  <c r="G9" i="1"/>
  <c r="G6" i="1"/>
  <c r="G5" i="1"/>
  <c r="J18" i="1"/>
  <c r="J11" i="1"/>
  <c r="J12" i="1"/>
  <c r="J7" i="1"/>
  <c r="J8" i="1"/>
  <c r="J19" i="1"/>
  <c r="J17" i="1"/>
  <c r="J16" i="1"/>
  <c r="J15" i="1"/>
  <c r="J14" i="1"/>
  <c r="J10" i="1"/>
  <c r="J9" i="1"/>
  <c r="J6" i="1"/>
  <c r="AF21" i="1"/>
  <c r="AB21" i="1"/>
  <c r="Y21" i="1"/>
  <c r="AI25" i="1"/>
  <c r="AI24" i="1"/>
  <c r="I21" i="1"/>
  <c r="H21" i="1"/>
  <c r="AI23" i="1" s="1"/>
  <c r="F21" i="1"/>
  <c r="AI26" i="1" l="1"/>
  <c r="AK19" i="1"/>
  <c r="AJ19" i="1"/>
  <c r="J21" i="1"/>
  <c r="Q21" i="1"/>
  <c r="AK5" i="1"/>
  <c r="AK11" i="1"/>
  <c r="AJ5" i="1"/>
  <c r="AK14" i="1"/>
  <c r="AJ14" i="1"/>
  <c r="AK18" i="1"/>
  <c r="AK9" i="1"/>
  <c r="AK16" i="1"/>
  <c r="AK7" i="1"/>
  <c r="AK6" i="1"/>
  <c r="AK8" i="1"/>
  <c r="V21" i="1"/>
  <c r="AK10" i="1"/>
  <c r="AK17" i="1"/>
  <c r="AK12" i="1"/>
  <c r="AK15" i="1"/>
  <c r="AK26" i="1"/>
  <c r="AK21" i="1" l="1"/>
  <c r="AJ21" i="1"/>
</calcChain>
</file>

<file path=xl/sharedStrings.xml><?xml version="1.0" encoding="utf-8"?>
<sst xmlns="http://schemas.openxmlformats.org/spreadsheetml/2006/main" count="147" uniqueCount="83">
  <si>
    <t>1979 - 80</t>
  </si>
  <si>
    <t>Team</t>
  </si>
  <si>
    <t>Player</t>
  </si>
  <si>
    <t>GP</t>
  </si>
  <si>
    <t>Min</t>
  </si>
  <si>
    <t>M.P.G</t>
  </si>
  <si>
    <t>FGM</t>
  </si>
  <si>
    <t>FGA</t>
  </si>
  <si>
    <t>FG %</t>
  </si>
  <si>
    <t>3FGM</t>
  </si>
  <si>
    <t>FTM</t>
  </si>
  <si>
    <t>FTA</t>
  </si>
  <si>
    <t>FT %</t>
  </si>
  <si>
    <t>Off Reb</t>
  </si>
  <si>
    <t>Def Reb</t>
  </si>
  <si>
    <t>Tot Reb</t>
  </si>
  <si>
    <t>Reb Avg</t>
  </si>
  <si>
    <t>Ast</t>
  </si>
  <si>
    <t>Ast Avg</t>
  </si>
  <si>
    <t>PF</t>
  </si>
  <si>
    <t>PF Avg</t>
  </si>
  <si>
    <t>Stl</t>
  </si>
  <si>
    <t>TO</t>
  </si>
  <si>
    <t>TO Avg</t>
  </si>
  <si>
    <t>BS</t>
  </si>
  <si>
    <t>PTS</t>
  </si>
  <si>
    <t>Avg</t>
  </si>
  <si>
    <t>Eff. Rat.</t>
  </si>
  <si>
    <t>College</t>
  </si>
  <si>
    <t>Ht</t>
  </si>
  <si>
    <t>OT</t>
  </si>
  <si>
    <t>79 - 80</t>
  </si>
  <si>
    <t>Bucklew, Patti</t>
  </si>
  <si>
    <t>6'2"</t>
  </si>
  <si>
    <t>Cook, Jane Ellen</t>
  </si>
  <si>
    <t>Louisiana Tech</t>
  </si>
  <si>
    <t>5'9"</t>
  </si>
  <si>
    <t>McGraw, Muffett</t>
  </si>
  <si>
    <t>McKenzie, Michelle</t>
  </si>
  <si>
    <t>6'0"</t>
  </si>
  <si>
    <t>Rhoades, Stacy</t>
  </si>
  <si>
    <t>Cheyney State</t>
  </si>
  <si>
    <t>5'11"</t>
  </si>
  <si>
    <t>Scharff, Mary</t>
  </si>
  <si>
    <t>Immaculatta College</t>
  </si>
  <si>
    <t>Scott, Angela</t>
  </si>
  <si>
    <t>Univ. of Maryland</t>
  </si>
  <si>
    <t>Shirley, Pam</t>
  </si>
  <si>
    <t>Utah State Univ.</t>
  </si>
  <si>
    <t>5'7"</t>
  </si>
  <si>
    <t>Uhl, Joan</t>
  </si>
  <si>
    <t>Cal Poly - Pomona</t>
  </si>
  <si>
    <t>Matthews, Linda</t>
  </si>
  <si>
    <t>5'8"</t>
  </si>
  <si>
    <t>Dunkle, Nancy</t>
  </si>
  <si>
    <t>Mosher, Barbara</t>
  </si>
  <si>
    <t>Melbourne, Mara</t>
  </si>
  <si>
    <t>Tialavea, Julie</t>
  </si>
  <si>
    <t>Cal State-Long Beach</t>
  </si>
  <si>
    <t>------------</t>
  </si>
  <si>
    <t>St. Joseph Univ.</t>
  </si>
  <si>
    <t>5'6"</t>
  </si>
  <si>
    <t>No.</t>
  </si>
  <si>
    <t>3FGA</t>
  </si>
  <si>
    <t xml:space="preserve"> x 240</t>
  </si>
  <si>
    <t xml:space="preserve"> x 25</t>
  </si>
  <si>
    <t>California Dreams</t>
  </si>
  <si>
    <t xml:space="preserve"> 2 pts</t>
  </si>
  <si>
    <t xml:space="preserve"> 3 pts</t>
  </si>
  <si>
    <t xml:space="preserve"> FTs</t>
  </si>
  <si>
    <t>TOTAL</t>
  </si>
  <si>
    <t>Federal City</t>
  </si>
  <si>
    <t>5'10"</t>
  </si>
  <si>
    <t>Ransom, Gigi</t>
  </si>
  <si>
    <t>1979 - 1980  Player Stats</t>
  </si>
  <si>
    <t>Game totals = 2,629</t>
  </si>
  <si>
    <t>Adjustment:</t>
  </si>
  <si>
    <t>No Evidence that Jodi Gault of the Metros ever reported to the Dreams - as of a 12/7/79 trade</t>
  </si>
  <si>
    <t xml:space="preserve"> as of: 11/28/24</t>
  </si>
  <si>
    <t>Slippery Rock College</t>
  </si>
  <si>
    <t>Cal State - Fullerton</t>
  </si>
  <si>
    <t>Univ. of North Carolina</t>
  </si>
  <si>
    <t>Federal City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</si>
</sst>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color rgb="FF0000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64" fontId="7" fillId="0" borderId="0" xfId="0" applyNumberFormat="1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14" fontId="10" fillId="0" borderId="0" xfId="0" applyNumberFormat="1" applyFont="1"/>
    <xf numFmtId="0" fontId="10" fillId="0" borderId="0" xfId="0" applyFont="1" applyAlignment="1">
      <alignment horizontal="center"/>
    </xf>
    <xf numFmtId="164" fontId="8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quotePrefix="1" applyFont="1"/>
    <xf numFmtId="164" fontId="3" fillId="0" borderId="0" xfId="0" quotePrefix="1" applyNumberFormat="1" applyFont="1"/>
    <xf numFmtId="166" fontId="3" fillId="0" borderId="0" xfId="0" quotePrefix="1" applyNumberFormat="1" applyFont="1"/>
    <xf numFmtId="165" fontId="3" fillId="0" borderId="0" xfId="0" quotePrefix="1" applyNumberFormat="1" applyFont="1"/>
    <xf numFmtId="0" fontId="11" fillId="0" borderId="0" xfId="0" applyFont="1"/>
    <xf numFmtId="0" fontId="5" fillId="2" borderId="0" xfId="0" applyFont="1" applyFill="1" applyAlignment="1">
      <alignment horizontal="center"/>
    </xf>
    <xf numFmtId="165" fontId="3" fillId="0" borderId="0" xfId="0" applyNumberFormat="1" applyFont="1"/>
    <xf numFmtId="164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5" fillId="2" borderId="0" xfId="0" applyFont="1" applyFill="1"/>
    <xf numFmtId="164" fontId="5" fillId="2" borderId="0" xfId="0" applyNumberFormat="1" applyFont="1" applyFill="1"/>
    <xf numFmtId="2" fontId="5" fillId="2" borderId="0" xfId="0" applyNumberFormat="1" applyFont="1" applyFill="1"/>
    <xf numFmtId="165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166" fontId="5" fillId="2" borderId="0" xfId="0" applyNumberFormat="1" applyFont="1" applyFill="1"/>
    <xf numFmtId="0" fontId="6" fillId="3" borderId="0" xfId="0" applyFont="1" applyFill="1" applyAlignment="1">
      <alignment horizontal="center"/>
    </xf>
    <xf numFmtId="0" fontId="3" fillId="3" borderId="0" xfId="0" applyFont="1" applyFill="1"/>
    <xf numFmtId="166" fontId="3" fillId="3" borderId="0" xfId="0" applyNumberFormat="1" applyFont="1" applyFill="1"/>
    <xf numFmtId="165" fontId="3" fillId="3" borderId="0" xfId="0" applyNumberFormat="1" applyFont="1" applyFill="1"/>
    <xf numFmtId="0" fontId="12" fillId="0" borderId="0" xfId="0" applyFont="1"/>
    <xf numFmtId="164" fontId="7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4" fillId="0" borderId="0" xfId="0" applyFont="1"/>
    <xf numFmtId="164" fontId="9" fillId="0" borderId="0" xfId="0" applyNumberFormat="1" applyFont="1"/>
    <xf numFmtId="0" fontId="1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4" fillId="0" borderId="0" xfId="0" applyFont="1"/>
    <xf numFmtId="165" fontId="13" fillId="0" borderId="0" xfId="0" applyNumberFormat="1" applyFont="1"/>
    <xf numFmtId="0" fontId="13" fillId="0" borderId="0" xfId="0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15" fillId="0" borderId="0" xfId="0" applyFont="1"/>
    <xf numFmtId="2" fontId="7" fillId="0" borderId="0" xfId="0" applyNumberFormat="1" applyFont="1"/>
    <xf numFmtId="165" fontId="7" fillId="0" borderId="0" xfId="0" applyNumberFormat="1" applyFont="1" applyAlignment="1">
      <alignment horizontal="center"/>
    </xf>
    <xf numFmtId="0" fontId="7" fillId="3" borderId="0" xfId="0" applyFont="1" applyFill="1"/>
    <xf numFmtId="165" fontId="7" fillId="0" borderId="0" xfId="0" applyNumberFormat="1" applyFont="1"/>
    <xf numFmtId="166" fontId="7" fillId="0" borderId="0" xfId="0" applyNumberFormat="1" applyFont="1"/>
    <xf numFmtId="0" fontId="7" fillId="0" borderId="0" xfId="0" applyFont="1" applyAlignment="1">
      <alignment horizontal="left"/>
    </xf>
    <xf numFmtId="165" fontId="7" fillId="3" borderId="0" xfId="0" applyNumberFormat="1" applyFont="1" applyFill="1"/>
    <xf numFmtId="0" fontId="15" fillId="0" borderId="0" xfId="0" applyFont="1" applyAlignment="1">
      <alignment horizontal="left"/>
    </xf>
    <xf numFmtId="166" fontId="15" fillId="0" borderId="0" xfId="0" applyNumberFormat="1" applyFont="1" applyAlignment="1">
      <alignment horizontal="left"/>
    </xf>
    <xf numFmtId="0" fontId="16" fillId="0" borderId="0" xfId="0" applyFont="1"/>
    <xf numFmtId="166" fontId="11" fillId="0" borderId="0" xfId="0" applyNumberFormat="1" applyFont="1" applyAlignment="1">
      <alignment horizontal="center"/>
    </xf>
    <xf numFmtId="165" fontId="16" fillId="0" borderId="0" xfId="0" applyNumberFormat="1" applyFont="1"/>
    <xf numFmtId="165" fontId="16" fillId="0" borderId="0" xfId="0" applyNumberFormat="1" applyFont="1" applyAlignment="1">
      <alignment horizontal="center"/>
    </xf>
    <xf numFmtId="0" fontId="18" fillId="0" borderId="0" xfId="0" applyFont="1"/>
    <xf numFmtId="164" fontId="14" fillId="0" borderId="0" xfId="0" applyNumberFormat="1" applyFont="1"/>
    <xf numFmtId="0" fontId="16" fillId="0" borderId="0" xfId="0" applyFont="1" applyAlignment="1">
      <alignment horizontal="center"/>
    </xf>
    <xf numFmtId="0" fontId="19" fillId="0" borderId="0" xfId="0" applyFont="1"/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164" fontId="5" fillId="2" borderId="0" xfId="1" applyNumberFormat="1" applyFont="1" applyFill="1"/>
    <xf numFmtId="0" fontId="17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60"/>
  <sheetViews>
    <sheetView tabSelected="1" workbookViewId="0"/>
  </sheetViews>
  <sheetFormatPr defaultRowHeight="14.4" x14ac:dyDescent="0.3"/>
  <cols>
    <col min="1" max="1" width="8" customWidth="1"/>
    <col min="2" max="2" width="15.5546875" customWidth="1"/>
    <col min="3" max="3" width="17.88671875" customWidth="1"/>
    <col min="4" max="4" width="3.109375" bestFit="1" customWidth="1"/>
    <col min="5" max="5" width="3.21875" bestFit="1" customWidth="1"/>
    <col min="6" max="6" width="7.88671875" bestFit="1" customWidth="1"/>
    <col min="7" max="7" width="6.88671875" bestFit="1" customWidth="1"/>
    <col min="8" max="8" width="11.44140625" bestFit="1" customWidth="1"/>
    <col min="9" max="10" width="6.88671875" bestFit="1" customWidth="1"/>
    <col min="11" max="11" width="1.6640625" customWidth="1"/>
    <col min="12" max="13" width="6.88671875" bestFit="1" customWidth="1"/>
    <col min="14" max="14" width="1.6640625" customWidth="1"/>
    <col min="15" max="17" width="6.88671875" bestFit="1" customWidth="1"/>
    <col min="18" max="18" width="1.21875" customWidth="1"/>
    <col min="19" max="19" width="6.88671875" bestFit="1" customWidth="1"/>
    <col min="20" max="20" width="7.109375" bestFit="1" customWidth="1"/>
    <col min="21" max="21" width="7" bestFit="1" customWidth="1"/>
    <col min="22" max="22" width="7.44140625" bestFit="1" customWidth="1"/>
    <col min="23" max="23" width="1.77734375" customWidth="1"/>
    <col min="24" max="25" width="6.88671875" bestFit="1" customWidth="1"/>
    <col min="26" max="26" width="1.6640625" customWidth="1"/>
    <col min="27" max="28" width="6.88671875" bestFit="1" customWidth="1"/>
    <col min="29" max="29" width="1.6640625" customWidth="1"/>
    <col min="30" max="30" width="5.21875" customWidth="1"/>
    <col min="31" max="31" width="6.44140625" customWidth="1"/>
    <col min="32" max="32" width="7.77734375" customWidth="1"/>
    <col min="33" max="33" width="6.109375" customWidth="1"/>
    <col min="34" max="34" width="1.6640625" customWidth="1"/>
    <col min="35" max="35" width="8.109375" bestFit="1" customWidth="1"/>
    <col min="36" max="36" width="6.88671875" bestFit="1" customWidth="1"/>
    <col min="37" max="37" width="7" bestFit="1" customWidth="1"/>
    <col min="38" max="38" width="1.6640625" customWidth="1"/>
    <col min="39" max="39" width="18.21875" customWidth="1"/>
    <col min="40" max="40" width="4.33203125" bestFit="1" customWidth="1"/>
    <col min="41" max="41" width="4.6640625" customWidth="1"/>
    <col min="42" max="42" width="6.33203125" customWidth="1"/>
    <col min="44" max="44" width="9.33203125" customWidth="1"/>
    <col min="45" max="45" width="6.109375" customWidth="1"/>
    <col min="46" max="46" width="13.109375" customWidth="1"/>
    <col min="47" max="48" width="5.109375" bestFit="1" customWidth="1"/>
    <col min="49" max="49" width="11" customWidth="1"/>
    <col min="50" max="50" width="6.5546875" customWidth="1"/>
    <col min="51" max="51" width="21.5546875" customWidth="1"/>
    <col min="52" max="52" width="17.77734375" customWidth="1"/>
    <col min="54" max="54" width="11.33203125" customWidth="1"/>
    <col min="55" max="55" width="7.21875" customWidth="1"/>
    <col min="57" max="57" width="12.109375" customWidth="1"/>
    <col min="58" max="58" width="4.6640625" customWidth="1"/>
    <col min="59" max="59" width="5" customWidth="1"/>
    <col min="60" max="60" width="6.77734375" customWidth="1"/>
    <col min="61" max="61" width="6.44140625" customWidth="1"/>
    <col min="62" max="62" width="6.88671875" customWidth="1"/>
    <col min="63" max="63" width="4.6640625" customWidth="1"/>
    <col min="64" max="64" width="11.6640625" customWidth="1"/>
    <col min="65" max="65" width="3.88671875" customWidth="1"/>
    <col min="66" max="66" width="3.77734375" customWidth="1"/>
    <col min="67" max="67" width="8.109375" bestFit="1" customWidth="1"/>
    <col min="68" max="68" width="6.44140625" customWidth="1"/>
    <col min="69" max="69" width="6.6640625" customWidth="1"/>
    <col min="70" max="70" width="5.88671875" customWidth="1"/>
    <col min="71" max="71" width="11.33203125" bestFit="1" customWidth="1"/>
    <col min="72" max="73" width="3.44140625" customWidth="1"/>
    <col min="74" max="74" width="5.33203125" customWidth="1"/>
    <col min="75" max="75" width="6.88671875" customWidth="1"/>
    <col min="76" max="76" width="6.77734375" customWidth="1"/>
  </cols>
  <sheetData>
    <row r="1" spans="1:78" ht="21" x14ac:dyDescent="0.4">
      <c r="A1" s="76" t="s">
        <v>66</v>
      </c>
      <c r="B1" s="1"/>
      <c r="C1" s="1"/>
      <c r="D1" s="73" t="s">
        <v>74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78" x14ac:dyDescent="0.3">
      <c r="A2" s="2"/>
      <c r="B2" s="85" t="s">
        <v>78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11"/>
      <c r="AR2" s="2"/>
      <c r="AS2" s="16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</row>
    <row r="3" spans="1:78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43"/>
      <c r="AQ3" s="3"/>
      <c r="AR3" s="4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7"/>
      <c r="BF3" s="7"/>
      <c r="BG3" s="7"/>
      <c r="BH3" s="7"/>
      <c r="BI3" s="7"/>
      <c r="BJ3" s="7"/>
      <c r="BK3" s="80"/>
      <c r="BR3" s="20"/>
      <c r="BY3" s="52"/>
      <c r="BZ3" s="52"/>
    </row>
    <row r="4" spans="1:78" x14ac:dyDescent="0.3">
      <c r="A4" s="6" t="s">
        <v>0</v>
      </c>
      <c r="B4" s="7" t="s">
        <v>1</v>
      </c>
      <c r="C4" s="7" t="s">
        <v>2</v>
      </c>
      <c r="D4" s="3" t="s">
        <v>62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39"/>
      <c r="L4" s="7" t="s">
        <v>9</v>
      </c>
      <c r="M4" s="7" t="s">
        <v>63</v>
      </c>
      <c r="N4" s="39"/>
      <c r="O4" s="7" t="s">
        <v>10</v>
      </c>
      <c r="P4" s="7" t="s">
        <v>11</v>
      </c>
      <c r="Q4" s="7" t="s">
        <v>12</v>
      </c>
      <c r="R4" s="39"/>
      <c r="S4" s="7" t="s">
        <v>13</v>
      </c>
      <c r="T4" s="7" t="s">
        <v>14</v>
      </c>
      <c r="U4" s="7" t="s">
        <v>15</v>
      </c>
      <c r="V4" s="7" t="s">
        <v>16</v>
      </c>
      <c r="W4" s="39"/>
      <c r="X4" s="7" t="s">
        <v>17</v>
      </c>
      <c r="Y4" s="7" t="s">
        <v>18</v>
      </c>
      <c r="Z4" s="39"/>
      <c r="AA4" s="7" t="s">
        <v>19</v>
      </c>
      <c r="AB4" s="7" t="s">
        <v>20</v>
      </c>
      <c r="AC4" s="39"/>
      <c r="AD4" s="7" t="s">
        <v>21</v>
      </c>
      <c r="AE4" s="7" t="s">
        <v>22</v>
      </c>
      <c r="AF4" s="7" t="s">
        <v>23</v>
      </c>
      <c r="AG4" s="7" t="s">
        <v>24</v>
      </c>
      <c r="AH4" s="39"/>
      <c r="AI4" s="7" t="s">
        <v>25</v>
      </c>
      <c r="AJ4" s="7" t="s">
        <v>26</v>
      </c>
      <c r="AK4" s="7" t="s">
        <v>27</v>
      </c>
      <c r="AL4" s="40"/>
      <c r="AM4" s="7" t="s">
        <v>28</v>
      </c>
      <c r="AN4" s="7" t="s">
        <v>29</v>
      </c>
      <c r="AO4" s="2"/>
      <c r="AP4" s="8"/>
      <c r="AQ4" s="8"/>
      <c r="AR4" s="9"/>
      <c r="AS4" s="10"/>
      <c r="AT4" s="8"/>
      <c r="AU4" s="8"/>
      <c r="AV4" s="8"/>
      <c r="AW4" s="11"/>
      <c r="AX4" s="10"/>
      <c r="AY4" s="12"/>
      <c r="AZ4" s="8"/>
      <c r="BA4" s="13"/>
      <c r="BB4" s="44"/>
      <c r="BC4" s="46"/>
      <c r="BD4" s="13"/>
      <c r="BE4" s="65"/>
      <c r="BF4" s="10"/>
      <c r="BG4" s="10"/>
      <c r="BH4" s="63"/>
      <c r="BI4" s="10"/>
      <c r="BJ4" s="10"/>
      <c r="BK4" s="80"/>
      <c r="BR4" s="53"/>
      <c r="BY4" s="52"/>
      <c r="BZ4" s="52"/>
    </row>
    <row r="5" spans="1:78" x14ac:dyDescent="0.3">
      <c r="A5" s="10" t="s">
        <v>31</v>
      </c>
      <c r="B5" s="8" t="s">
        <v>66</v>
      </c>
      <c r="C5" s="8" t="s">
        <v>32</v>
      </c>
      <c r="D5" s="10">
        <v>40</v>
      </c>
      <c r="E5" s="8">
        <v>28</v>
      </c>
      <c r="F5" s="13">
        <v>538</v>
      </c>
      <c r="G5" s="60">
        <f t="shared" ref="G5:G13" si="0">+F5/E5</f>
        <v>19.214285714285715</v>
      </c>
      <c r="H5" s="8">
        <v>76</v>
      </c>
      <c r="I5" s="8">
        <v>156</v>
      </c>
      <c r="J5" s="61">
        <f t="shared" ref="J5:J13" si="1">+H5/I5</f>
        <v>0.48717948717948717</v>
      </c>
      <c r="K5" s="62"/>
      <c r="L5" s="8"/>
      <c r="M5" s="8"/>
      <c r="N5" s="62"/>
      <c r="O5" s="8">
        <v>66</v>
      </c>
      <c r="P5" s="8">
        <v>96</v>
      </c>
      <c r="Q5" s="63">
        <f t="shared" ref="Q5:Q11" si="2">+O5/P5</f>
        <v>0.6875</v>
      </c>
      <c r="R5" s="62"/>
      <c r="S5" s="8">
        <v>57</v>
      </c>
      <c r="T5" s="8">
        <v>79</v>
      </c>
      <c r="U5" s="8">
        <f t="shared" ref="U5:U13" si="3">SUM(S5:T5)</f>
        <v>136</v>
      </c>
      <c r="V5" s="60">
        <f t="shared" ref="V5:V13" si="4">+U5/E5</f>
        <v>4.8571428571428568</v>
      </c>
      <c r="W5" s="62"/>
      <c r="X5" s="8">
        <v>20</v>
      </c>
      <c r="Y5" s="60">
        <f t="shared" ref="Y5:Y13" si="5">+X5/E5</f>
        <v>0.7142857142857143</v>
      </c>
      <c r="Z5" s="62"/>
      <c r="AA5" s="8">
        <v>116</v>
      </c>
      <c r="AB5" s="64">
        <f t="shared" ref="AB5:AB13" si="6">+AA5/E5</f>
        <v>4.1428571428571432</v>
      </c>
      <c r="AC5" s="62"/>
      <c r="AD5" s="8">
        <v>21</v>
      </c>
      <c r="AE5" s="8">
        <v>37</v>
      </c>
      <c r="AF5" s="60">
        <f t="shared" ref="AF5:AF13" si="7">+AE5/E5</f>
        <v>1.3214285714285714</v>
      </c>
      <c r="AG5" s="8">
        <v>13</v>
      </c>
      <c r="AH5" s="62"/>
      <c r="AI5" s="8">
        <f>+(2*H5)+(1*L5)+(O5)</f>
        <v>218</v>
      </c>
      <c r="AJ5" s="60">
        <f t="shared" ref="AJ5:AJ13" si="8">+AI5/E5</f>
        <v>7.7857142857142856</v>
      </c>
      <c r="AK5" s="63">
        <f t="shared" ref="AK5:AK13" si="9">(+(AI5)+(U5)+(2*X5)+(AD5)-(AE5))/F5</f>
        <v>0.70260223048327142</v>
      </c>
      <c r="AL5" s="62"/>
      <c r="AM5" s="8" t="s">
        <v>79</v>
      </c>
      <c r="AN5" s="65" t="s">
        <v>33</v>
      </c>
      <c r="AO5" s="2"/>
      <c r="AP5" s="8"/>
      <c r="AQ5" s="8"/>
      <c r="AR5" s="9"/>
      <c r="AS5" s="10"/>
      <c r="AT5" s="8"/>
      <c r="AU5" s="8"/>
      <c r="AV5" s="8"/>
      <c r="AW5" s="11"/>
      <c r="AX5" s="10"/>
      <c r="AY5" s="8"/>
      <c r="AZ5" s="8"/>
      <c r="BA5" s="13"/>
      <c r="BB5" s="44"/>
      <c r="BC5" s="46"/>
      <c r="BD5" s="13"/>
      <c r="BE5" s="8"/>
      <c r="BF5" s="10"/>
      <c r="BG5" s="10"/>
      <c r="BH5" s="63"/>
      <c r="BI5" s="10"/>
      <c r="BJ5" s="10"/>
      <c r="BK5" s="2"/>
      <c r="BR5" s="53"/>
      <c r="BY5" s="52"/>
      <c r="BZ5" s="52"/>
    </row>
    <row r="6" spans="1:78" x14ac:dyDescent="0.3">
      <c r="A6" s="10" t="s">
        <v>31</v>
      </c>
      <c r="B6" s="8" t="s">
        <v>66</v>
      </c>
      <c r="C6" s="8" t="s">
        <v>34</v>
      </c>
      <c r="D6" s="10">
        <v>7</v>
      </c>
      <c r="E6" s="8">
        <v>28</v>
      </c>
      <c r="F6" s="13">
        <v>637</v>
      </c>
      <c r="G6" s="60">
        <f t="shared" si="0"/>
        <v>22.75</v>
      </c>
      <c r="H6" s="8">
        <v>130</v>
      </c>
      <c r="I6" s="8">
        <v>270</v>
      </c>
      <c r="J6" s="61">
        <f t="shared" si="1"/>
        <v>0.48148148148148145</v>
      </c>
      <c r="K6" s="62"/>
      <c r="L6" s="8">
        <v>0</v>
      </c>
      <c r="M6" s="8">
        <v>7</v>
      </c>
      <c r="N6" s="62"/>
      <c r="O6" s="8">
        <v>38</v>
      </c>
      <c r="P6" s="8">
        <v>51</v>
      </c>
      <c r="Q6" s="63">
        <f t="shared" si="2"/>
        <v>0.74509803921568629</v>
      </c>
      <c r="R6" s="62"/>
      <c r="S6" s="8">
        <v>24</v>
      </c>
      <c r="T6" s="8">
        <v>41</v>
      </c>
      <c r="U6" s="8">
        <f t="shared" si="3"/>
        <v>65</v>
      </c>
      <c r="V6" s="60">
        <f t="shared" si="4"/>
        <v>2.3214285714285716</v>
      </c>
      <c r="W6" s="62"/>
      <c r="X6" s="8">
        <v>62</v>
      </c>
      <c r="Y6" s="60">
        <f t="shared" si="5"/>
        <v>2.2142857142857144</v>
      </c>
      <c r="Z6" s="62"/>
      <c r="AA6" s="8">
        <v>71</v>
      </c>
      <c r="AB6" s="64">
        <f t="shared" si="6"/>
        <v>2.5357142857142856</v>
      </c>
      <c r="AC6" s="62"/>
      <c r="AD6" s="8">
        <v>23</v>
      </c>
      <c r="AE6" s="8">
        <v>71</v>
      </c>
      <c r="AF6" s="60">
        <f t="shared" si="7"/>
        <v>2.5357142857142856</v>
      </c>
      <c r="AG6" s="8">
        <v>2</v>
      </c>
      <c r="AH6" s="62"/>
      <c r="AI6" s="8">
        <f t="shared" ref="AI6:AI13" si="10">+(2*H6)+(1*L6)+(O6)</f>
        <v>298</v>
      </c>
      <c r="AJ6" s="60">
        <f t="shared" si="8"/>
        <v>10.642857142857142</v>
      </c>
      <c r="AK6" s="63">
        <f t="shared" si="9"/>
        <v>0.68916797488226056</v>
      </c>
      <c r="AL6" s="62"/>
      <c r="AM6" s="8" t="s">
        <v>35</v>
      </c>
      <c r="AN6" s="65" t="s">
        <v>36</v>
      </c>
      <c r="AO6" s="2"/>
      <c r="AP6" s="8"/>
      <c r="AQ6" s="8"/>
      <c r="AR6" s="9"/>
      <c r="AS6" s="10"/>
      <c r="AT6" s="11"/>
      <c r="AU6" s="8"/>
      <c r="AV6" s="8"/>
      <c r="AW6" s="8"/>
      <c r="AX6" s="10"/>
      <c r="AY6" s="8"/>
      <c r="AZ6" s="8"/>
      <c r="BA6" s="13"/>
      <c r="BB6" s="44"/>
      <c r="BC6" s="46"/>
      <c r="BD6" s="13"/>
      <c r="BE6" s="8"/>
      <c r="BF6" s="10"/>
      <c r="BG6" s="10"/>
      <c r="BH6" s="63"/>
      <c r="BI6" s="10"/>
      <c r="BJ6" s="10"/>
      <c r="BK6" s="2"/>
      <c r="BR6" s="53"/>
      <c r="BY6" s="52"/>
      <c r="BZ6" s="52"/>
    </row>
    <row r="7" spans="1:78" x14ac:dyDescent="0.3">
      <c r="A7" s="10" t="s">
        <v>31</v>
      </c>
      <c r="B7" s="8" t="s">
        <v>66</v>
      </c>
      <c r="C7" s="8" t="s">
        <v>54</v>
      </c>
      <c r="D7" s="10">
        <v>15</v>
      </c>
      <c r="E7" s="8">
        <v>28</v>
      </c>
      <c r="F7" s="13">
        <v>1028</v>
      </c>
      <c r="G7" s="60">
        <f t="shared" si="0"/>
        <v>36.714285714285715</v>
      </c>
      <c r="H7" s="8">
        <v>173</v>
      </c>
      <c r="I7" s="8">
        <v>379</v>
      </c>
      <c r="J7" s="61">
        <f t="shared" si="1"/>
        <v>0.45646437994722955</v>
      </c>
      <c r="K7" s="62"/>
      <c r="L7" s="8"/>
      <c r="M7" s="8"/>
      <c r="N7" s="62"/>
      <c r="O7" s="8">
        <v>87</v>
      </c>
      <c r="P7" s="8">
        <v>111</v>
      </c>
      <c r="Q7" s="63">
        <f t="shared" si="2"/>
        <v>0.78378378378378377</v>
      </c>
      <c r="R7" s="62"/>
      <c r="S7" s="8">
        <v>84</v>
      </c>
      <c r="T7" s="8">
        <v>168</v>
      </c>
      <c r="U7" s="8">
        <f t="shared" si="3"/>
        <v>252</v>
      </c>
      <c r="V7" s="60">
        <f t="shared" si="4"/>
        <v>9</v>
      </c>
      <c r="W7" s="62"/>
      <c r="X7" s="8">
        <v>64</v>
      </c>
      <c r="Y7" s="60">
        <f t="shared" si="5"/>
        <v>2.2857142857142856</v>
      </c>
      <c r="Z7" s="62"/>
      <c r="AA7" s="8">
        <v>104</v>
      </c>
      <c r="AB7" s="64">
        <f t="shared" si="6"/>
        <v>3.7142857142857144</v>
      </c>
      <c r="AC7" s="62"/>
      <c r="AD7" s="8">
        <v>31</v>
      </c>
      <c r="AE7" s="8">
        <v>93</v>
      </c>
      <c r="AF7" s="60">
        <f t="shared" si="7"/>
        <v>3.3214285714285716</v>
      </c>
      <c r="AG7" s="8">
        <v>53</v>
      </c>
      <c r="AH7" s="62"/>
      <c r="AI7" s="8">
        <f t="shared" si="10"/>
        <v>433</v>
      </c>
      <c r="AJ7" s="60">
        <f t="shared" si="8"/>
        <v>15.464285714285714</v>
      </c>
      <c r="AK7" s="63">
        <f t="shared" si="9"/>
        <v>0.73054474708171202</v>
      </c>
      <c r="AL7" s="62"/>
      <c r="AM7" s="8" t="s">
        <v>80</v>
      </c>
      <c r="AN7" s="65" t="s">
        <v>33</v>
      </c>
      <c r="AO7" s="2"/>
      <c r="AP7" s="8"/>
      <c r="AQ7" s="8"/>
      <c r="AR7" s="9"/>
      <c r="AS7" s="10"/>
      <c r="AT7" s="8"/>
      <c r="AU7" s="8"/>
      <c r="AV7" s="8"/>
      <c r="AW7" s="11"/>
      <c r="AX7" s="10"/>
      <c r="AY7" s="8"/>
      <c r="AZ7" s="8"/>
      <c r="BA7" s="13"/>
      <c r="BB7" s="44"/>
      <c r="BC7" s="46"/>
      <c r="BD7" s="13"/>
      <c r="BE7" s="8"/>
      <c r="BF7" s="10"/>
      <c r="BG7" s="10"/>
      <c r="BH7" s="63"/>
      <c r="BI7" s="10"/>
      <c r="BJ7" s="10"/>
      <c r="BK7" s="2"/>
      <c r="BR7" s="53"/>
      <c r="BY7" s="52"/>
      <c r="BZ7" s="52"/>
    </row>
    <row r="8" spans="1:78" x14ac:dyDescent="0.3">
      <c r="A8" s="10" t="s">
        <v>31</v>
      </c>
      <c r="B8" s="8" t="s">
        <v>66</v>
      </c>
      <c r="C8" s="8" t="s">
        <v>52</v>
      </c>
      <c r="D8" s="10">
        <v>50</v>
      </c>
      <c r="E8" s="8">
        <v>16</v>
      </c>
      <c r="F8" s="13">
        <v>515</v>
      </c>
      <c r="G8" s="60">
        <f t="shared" si="0"/>
        <v>32.1875</v>
      </c>
      <c r="H8" s="8">
        <v>81</v>
      </c>
      <c r="I8" s="8">
        <v>181</v>
      </c>
      <c r="J8" s="61">
        <f t="shared" si="1"/>
        <v>0.44751381215469616</v>
      </c>
      <c r="K8" s="62"/>
      <c r="L8" s="8">
        <v>0</v>
      </c>
      <c r="M8" s="8">
        <v>1</v>
      </c>
      <c r="N8" s="62"/>
      <c r="O8" s="8">
        <v>81</v>
      </c>
      <c r="P8" s="8">
        <v>113</v>
      </c>
      <c r="Q8" s="63">
        <f t="shared" si="2"/>
        <v>0.7168141592920354</v>
      </c>
      <c r="R8" s="62"/>
      <c r="S8" s="8">
        <v>10</v>
      </c>
      <c r="T8" s="8">
        <v>42</v>
      </c>
      <c r="U8" s="8">
        <f t="shared" si="3"/>
        <v>52</v>
      </c>
      <c r="V8" s="60">
        <f t="shared" si="4"/>
        <v>3.25</v>
      </c>
      <c r="W8" s="62"/>
      <c r="X8" s="8">
        <v>93</v>
      </c>
      <c r="Y8" s="60">
        <f t="shared" si="5"/>
        <v>5.8125</v>
      </c>
      <c r="Z8" s="62"/>
      <c r="AA8" s="8">
        <v>67</v>
      </c>
      <c r="AB8" s="64">
        <f t="shared" si="6"/>
        <v>4.1875</v>
      </c>
      <c r="AC8" s="62"/>
      <c r="AD8" s="8">
        <v>43</v>
      </c>
      <c r="AE8" s="8">
        <v>85</v>
      </c>
      <c r="AF8" s="60">
        <f t="shared" si="7"/>
        <v>5.3125</v>
      </c>
      <c r="AG8" s="8">
        <v>6</v>
      </c>
      <c r="AH8" s="62"/>
      <c r="AI8" s="8">
        <f t="shared" si="10"/>
        <v>243</v>
      </c>
      <c r="AJ8" s="60">
        <f t="shared" si="8"/>
        <v>15.1875</v>
      </c>
      <c r="AK8" s="63">
        <f t="shared" si="9"/>
        <v>0.85242718446601939</v>
      </c>
      <c r="AL8" s="62"/>
      <c r="AM8" s="8" t="s">
        <v>81</v>
      </c>
      <c r="AN8" s="65" t="s">
        <v>53</v>
      </c>
      <c r="AO8" s="2"/>
      <c r="AP8" s="8"/>
      <c r="AQ8" s="8"/>
      <c r="AR8" s="9"/>
      <c r="AS8" s="10"/>
      <c r="AT8" s="8"/>
      <c r="AU8" s="8"/>
      <c r="AV8" s="8"/>
      <c r="AW8" s="11"/>
      <c r="AX8" s="10"/>
      <c r="AY8" s="8"/>
      <c r="AZ8" s="8"/>
      <c r="BA8" s="13"/>
      <c r="BB8" s="44"/>
      <c r="BC8" s="46"/>
      <c r="BD8" s="13"/>
      <c r="BE8" s="8"/>
      <c r="BF8" s="10"/>
      <c r="BG8" s="10"/>
      <c r="BH8" s="8"/>
      <c r="BI8" s="10"/>
      <c r="BJ8" s="10"/>
      <c r="BK8" s="2"/>
      <c r="BR8" s="53"/>
      <c r="BY8" s="52"/>
      <c r="BZ8" s="52"/>
    </row>
    <row r="9" spans="1:78" x14ac:dyDescent="0.3">
      <c r="A9" s="10" t="s">
        <v>31</v>
      </c>
      <c r="B9" s="8" t="s">
        <v>66</v>
      </c>
      <c r="C9" s="8" t="s">
        <v>37</v>
      </c>
      <c r="D9" s="10">
        <v>10</v>
      </c>
      <c r="E9" s="8">
        <v>28</v>
      </c>
      <c r="F9" s="13">
        <v>509</v>
      </c>
      <c r="G9" s="60">
        <f t="shared" si="0"/>
        <v>18.178571428571427</v>
      </c>
      <c r="H9" s="8">
        <v>25</v>
      </c>
      <c r="I9" s="8">
        <v>83</v>
      </c>
      <c r="J9" s="61">
        <f t="shared" si="1"/>
        <v>0.30120481927710846</v>
      </c>
      <c r="K9" s="62"/>
      <c r="L9" s="8">
        <v>2</v>
      </c>
      <c r="M9" s="8">
        <v>3</v>
      </c>
      <c r="N9" s="62"/>
      <c r="O9" s="8">
        <v>36</v>
      </c>
      <c r="P9" s="8">
        <v>39</v>
      </c>
      <c r="Q9" s="63">
        <f t="shared" si="2"/>
        <v>0.92307692307692313</v>
      </c>
      <c r="R9" s="62"/>
      <c r="S9" s="8">
        <v>9</v>
      </c>
      <c r="T9" s="8">
        <v>22</v>
      </c>
      <c r="U9" s="8">
        <f t="shared" si="3"/>
        <v>31</v>
      </c>
      <c r="V9" s="60">
        <f t="shared" si="4"/>
        <v>1.1071428571428572</v>
      </c>
      <c r="W9" s="62"/>
      <c r="X9" s="8">
        <v>96</v>
      </c>
      <c r="Y9" s="60">
        <f t="shared" si="5"/>
        <v>3.4285714285714284</v>
      </c>
      <c r="Z9" s="62"/>
      <c r="AA9" s="8">
        <v>88</v>
      </c>
      <c r="AB9" s="64">
        <f t="shared" si="6"/>
        <v>3.1428571428571428</v>
      </c>
      <c r="AC9" s="62"/>
      <c r="AD9" s="8">
        <v>31</v>
      </c>
      <c r="AE9" s="8">
        <v>105</v>
      </c>
      <c r="AF9" s="60">
        <f t="shared" si="7"/>
        <v>3.75</v>
      </c>
      <c r="AG9" s="8">
        <v>8</v>
      </c>
      <c r="AH9" s="62"/>
      <c r="AI9" s="8">
        <f t="shared" si="10"/>
        <v>88</v>
      </c>
      <c r="AJ9" s="60">
        <f t="shared" si="8"/>
        <v>3.1428571428571428</v>
      </c>
      <c r="AK9" s="63">
        <f t="shared" si="9"/>
        <v>0.46561886051080548</v>
      </c>
      <c r="AL9" s="62"/>
      <c r="AM9" s="8" t="s">
        <v>60</v>
      </c>
      <c r="AN9" s="65" t="s">
        <v>61</v>
      </c>
      <c r="AO9" s="2"/>
      <c r="AP9" s="8"/>
      <c r="AQ9" s="8"/>
      <c r="AR9" s="9"/>
      <c r="AS9" s="10"/>
      <c r="AT9" s="11"/>
      <c r="AU9" s="8"/>
      <c r="AV9" s="8"/>
      <c r="AW9" s="8"/>
      <c r="AX9" s="10"/>
      <c r="AY9" s="8"/>
      <c r="AZ9" s="8"/>
      <c r="BA9" s="13"/>
      <c r="BB9" s="44"/>
      <c r="BC9" s="46"/>
      <c r="BD9" s="13"/>
      <c r="BE9" s="65"/>
      <c r="BF9" s="10"/>
      <c r="BG9" s="10"/>
      <c r="BH9" s="63"/>
      <c r="BI9" s="10"/>
      <c r="BJ9" s="10"/>
      <c r="BK9" s="20"/>
      <c r="BR9" s="54"/>
      <c r="BY9" s="52"/>
      <c r="BZ9" s="52"/>
    </row>
    <row r="10" spans="1:78" x14ac:dyDescent="0.3">
      <c r="A10" s="10" t="s">
        <v>31</v>
      </c>
      <c r="B10" s="8" t="s">
        <v>66</v>
      </c>
      <c r="C10" s="8" t="s">
        <v>38</v>
      </c>
      <c r="D10" s="10">
        <v>20</v>
      </c>
      <c r="E10" s="8">
        <v>24</v>
      </c>
      <c r="F10" s="13">
        <v>368</v>
      </c>
      <c r="G10" s="60">
        <f t="shared" si="0"/>
        <v>15.333333333333334</v>
      </c>
      <c r="H10" s="8">
        <v>67</v>
      </c>
      <c r="I10" s="8">
        <v>142</v>
      </c>
      <c r="J10" s="61">
        <f t="shared" si="1"/>
        <v>0.47183098591549294</v>
      </c>
      <c r="K10" s="62"/>
      <c r="L10" s="8"/>
      <c r="M10" s="8"/>
      <c r="N10" s="62"/>
      <c r="O10" s="8">
        <v>19</v>
      </c>
      <c r="P10" s="8">
        <v>32</v>
      </c>
      <c r="Q10" s="63">
        <f t="shared" si="2"/>
        <v>0.59375</v>
      </c>
      <c r="R10" s="62"/>
      <c r="S10" s="8">
        <v>29</v>
      </c>
      <c r="T10" s="8">
        <v>43</v>
      </c>
      <c r="U10" s="8">
        <f t="shared" si="3"/>
        <v>72</v>
      </c>
      <c r="V10" s="60">
        <f t="shared" si="4"/>
        <v>3</v>
      </c>
      <c r="W10" s="62"/>
      <c r="X10" s="8">
        <v>7</v>
      </c>
      <c r="Y10" s="60">
        <f t="shared" si="5"/>
        <v>0.29166666666666669</v>
      </c>
      <c r="Z10" s="62"/>
      <c r="AA10" s="8">
        <v>56</v>
      </c>
      <c r="AB10" s="64">
        <f t="shared" si="6"/>
        <v>2.3333333333333335</v>
      </c>
      <c r="AC10" s="62"/>
      <c r="AD10" s="8">
        <v>12</v>
      </c>
      <c r="AE10" s="8">
        <v>34</v>
      </c>
      <c r="AF10" s="60">
        <f t="shared" si="7"/>
        <v>1.4166666666666667</v>
      </c>
      <c r="AG10" s="8">
        <v>4</v>
      </c>
      <c r="AH10" s="62"/>
      <c r="AI10" s="8">
        <f t="shared" si="10"/>
        <v>153</v>
      </c>
      <c r="AJ10" s="60">
        <f t="shared" si="8"/>
        <v>6.375</v>
      </c>
      <c r="AK10" s="63">
        <f t="shared" si="9"/>
        <v>0.58967391304347827</v>
      </c>
      <c r="AL10" s="62"/>
      <c r="AM10" s="8" t="s">
        <v>82</v>
      </c>
      <c r="AN10" s="65" t="s">
        <v>39</v>
      </c>
      <c r="AO10" s="2"/>
      <c r="AP10" s="8"/>
      <c r="AQ10" s="8"/>
      <c r="AR10" s="9"/>
      <c r="AS10" s="10"/>
      <c r="AT10" s="8"/>
      <c r="AU10" s="8"/>
      <c r="AV10" s="8"/>
      <c r="AW10" s="11"/>
      <c r="AX10" s="10"/>
      <c r="AY10" s="12"/>
      <c r="AZ10" s="59"/>
      <c r="BA10" s="13"/>
      <c r="BB10" s="44"/>
      <c r="BC10" s="46"/>
      <c r="BD10" s="13"/>
      <c r="BE10" s="8"/>
      <c r="BF10" s="10"/>
      <c r="BG10" s="10"/>
      <c r="BH10" s="63"/>
      <c r="BI10" s="10"/>
      <c r="BJ10" s="10"/>
      <c r="BK10" s="2"/>
      <c r="BR10" s="53"/>
      <c r="BY10" s="52"/>
      <c r="BZ10" s="52"/>
    </row>
    <row r="11" spans="1:78" x14ac:dyDescent="0.3">
      <c r="A11" s="10" t="s">
        <v>31</v>
      </c>
      <c r="B11" s="8" t="s">
        <v>66</v>
      </c>
      <c r="C11" s="8" t="s">
        <v>56</v>
      </c>
      <c r="D11" s="10">
        <v>24</v>
      </c>
      <c r="E11" s="8">
        <v>5</v>
      </c>
      <c r="F11" s="13">
        <v>29</v>
      </c>
      <c r="G11" s="60">
        <f t="shared" si="0"/>
        <v>5.8</v>
      </c>
      <c r="H11" s="8">
        <v>1</v>
      </c>
      <c r="I11" s="8">
        <v>9</v>
      </c>
      <c r="J11" s="61">
        <f t="shared" si="1"/>
        <v>0.1111111111111111</v>
      </c>
      <c r="K11" s="62"/>
      <c r="L11" s="8"/>
      <c r="M11" s="8"/>
      <c r="N11" s="62"/>
      <c r="O11" s="8">
        <v>3</v>
      </c>
      <c r="P11" s="8">
        <v>6</v>
      </c>
      <c r="Q11" s="63">
        <f t="shared" si="2"/>
        <v>0.5</v>
      </c>
      <c r="R11" s="62"/>
      <c r="S11" s="8">
        <v>2</v>
      </c>
      <c r="T11" s="8">
        <v>5</v>
      </c>
      <c r="U11" s="8">
        <f t="shared" si="3"/>
        <v>7</v>
      </c>
      <c r="V11" s="60">
        <f t="shared" si="4"/>
        <v>1.4</v>
      </c>
      <c r="W11" s="62"/>
      <c r="X11" s="8">
        <v>0</v>
      </c>
      <c r="Y11" s="60">
        <f t="shared" si="5"/>
        <v>0</v>
      </c>
      <c r="Z11" s="62"/>
      <c r="AA11" s="8">
        <v>6</v>
      </c>
      <c r="AB11" s="64">
        <f t="shared" si="6"/>
        <v>1.2</v>
      </c>
      <c r="AC11" s="62"/>
      <c r="AD11" s="8">
        <v>1</v>
      </c>
      <c r="AE11" s="8">
        <v>1</v>
      </c>
      <c r="AF11" s="60">
        <f t="shared" si="7"/>
        <v>0.2</v>
      </c>
      <c r="AG11" s="8">
        <v>0</v>
      </c>
      <c r="AH11" s="62"/>
      <c r="AI11" s="8">
        <f t="shared" si="10"/>
        <v>5</v>
      </c>
      <c r="AJ11" s="60">
        <f t="shared" si="8"/>
        <v>1</v>
      </c>
      <c r="AK11" s="63">
        <f t="shared" si="9"/>
        <v>0.41379310344827586</v>
      </c>
      <c r="AL11" s="62"/>
      <c r="AM11" s="8" t="s">
        <v>41</v>
      </c>
      <c r="AN11" s="65" t="s">
        <v>42</v>
      </c>
      <c r="AO11" s="2"/>
      <c r="AP11" s="8"/>
      <c r="AQ11" s="8"/>
      <c r="AR11" s="9"/>
      <c r="AS11" s="10"/>
      <c r="AT11" s="8"/>
      <c r="AU11" s="8"/>
      <c r="AV11" s="8"/>
      <c r="AW11" s="11"/>
      <c r="AX11" s="10"/>
      <c r="AY11" s="8"/>
      <c r="AZ11" s="8"/>
      <c r="BA11" s="13"/>
      <c r="BB11" s="44"/>
      <c r="BC11" s="46"/>
      <c r="BD11" s="13"/>
      <c r="BE11" s="8"/>
      <c r="BF11" s="10"/>
      <c r="BG11" s="10"/>
      <c r="BH11" s="63"/>
      <c r="BI11" s="10"/>
      <c r="BJ11" s="10"/>
      <c r="BK11" s="2"/>
      <c r="BR11" s="53"/>
      <c r="BY11" s="52"/>
      <c r="BZ11" s="52"/>
    </row>
    <row r="12" spans="1:78" x14ac:dyDescent="0.3">
      <c r="A12" s="10" t="s">
        <v>31</v>
      </c>
      <c r="B12" s="8" t="s">
        <v>66</v>
      </c>
      <c r="C12" s="8" t="s">
        <v>55</v>
      </c>
      <c r="D12" s="10">
        <v>33</v>
      </c>
      <c r="E12" s="8">
        <v>1</v>
      </c>
      <c r="F12" s="13">
        <v>6</v>
      </c>
      <c r="G12" s="60">
        <f t="shared" si="0"/>
        <v>6</v>
      </c>
      <c r="H12" s="8">
        <v>0</v>
      </c>
      <c r="I12" s="8">
        <v>2</v>
      </c>
      <c r="J12" s="61">
        <f t="shared" si="1"/>
        <v>0</v>
      </c>
      <c r="K12" s="62"/>
      <c r="L12" s="8"/>
      <c r="M12" s="8"/>
      <c r="N12" s="62"/>
      <c r="O12" s="8">
        <v>0</v>
      </c>
      <c r="P12" s="8">
        <v>0</v>
      </c>
      <c r="Q12" s="63">
        <v>0</v>
      </c>
      <c r="R12" s="62"/>
      <c r="S12" s="8">
        <v>0</v>
      </c>
      <c r="T12" s="8">
        <v>0</v>
      </c>
      <c r="U12" s="8">
        <f t="shared" si="3"/>
        <v>0</v>
      </c>
      <c r="V12" s="60">
        <f t="shared" si="4"/>
        <v>0</v>
      </c>
      <c r="W12" s="62"/>
      <c r="X12" s="8">
        <v>0</v>
      </c>
      <c r="Y12" s="60">
        <f t="shared" si="5"/>
        <v>0</v>
      </c>
      <c r="Z12" s="62"/>
      <c r="AA12" s="8">
        <v>1</v>
      </c>
      <c r="AB12" s="64">
        <f t="shared" si="6"/>
        <v>1</v>
      </c>
      <c r="AC12" s="62"/>
      <c r="AD12" s="8">
        <v>0</v>
      </c>
      <c r="AE12" s="8">
        <v>1</v>
      </c>
      <c r="AF12" s="60">
        <f t="shared" si="7"/>
        <v>1</v>
      </c>
      <c r="AG12" s="8">
        <v>0</v>
      </c>
      <c r="AH12" s="62"/>
      <c r="AI12" s="8">
        <f t="shared" si="10"/>
        <v>0</v>
      </c>
      <c r="AJ12" s="60">
        <f t="shared" si="8"/>
        <v>0</v>
      </c>
      <c r="AK12" s="63">
        <f t="shared" si="9"/>
        <v>-0.16666666666666666</v>
      </c>
      <c r="AL12" s="62"/>
      <c r="AM12" s="8" t="s">
        <v>58</v>
      </c>
      <c r="AN12" s="65" t="s">
        <v>39</v>
      </c>
      <c r="AO12" s="2"/>
      <c r="AP12" s="8"/>
      <c r="AQ12" s="8"/>
      <c r="AR12" s="9"/>
      <c r="AS12" s="10"/>
      <c r="AT12" s="8"/>
      <c r="AU12" s="8"/>
      <c r="AV12" s="8"/>
      <c r="AW12" s="11"/>
      <c r="AX12" s="10"/>
      <c r="AY12" s="8"/>
      <c r="AZ12" s="8"/>
      <c r="BA12" s="13"/>
      <c r="BB12" s="44"/>
      <c r="BC12" s="46"/>
      <c r="BD12" s="13"/>
      <c r="BE12" s="8"/>
      <c r="BF12" s="10"/>
      <c r="BG12" s="10"/>
      <c r="BH12" s="63"/>
      <c r="BI12" s="10"/>
      <c r="BJ12" s="10"/>
      <c r="BK12" s="2"/>
      <c r="BR12" s="53"/>
      <c r="BY12" s="52"/>
      <c r="BZ12" s="52"/>
    </row>
    <row r="13" spans="1:78" x14ac:dyDescent="0.3">
      <c r="A13" s="10" t="s">
        <v>31</v>
      </c>
      <c r="B13" s="8" t="s">
        <v>66</v>
      </c>
      <c r="C13" s="8" t="s">
        <v>73</v>
      </c>
      <c r="D13" s="10">
        <v>55</v>
      </c>
      <c r="E13" s="69">
        <v>1</v>
      </c>
      <c r="F13" s="69">
        <v>10</v>
      </c>
      <c r="G13" s="60">
        <f t="shared" si="0"/>
        <v>10</v>
      </c>
      <c r="H13" s="69">
        <v>1</v>
      </c>
      <c r="I13" s="69">
        <v>2</v>
      </c>
      <c r="J13" s="72">
        <f t="shared" si="1"/>
        <v>0.5</v>
      </c>
      <c r="K13" s="62"/>
      <c r="L13" s="8"/>
      <c r="M13" s="8"/>
      <c r="N13" s="62"/>
      <c r="O13" s="69">
        <v>0</v>
      </c>
      <c r="P13" s="69">
        <v>0</v>
      </c>
      <c r="Q13" s="63">
        <v>0</v>
      </c>
      <c r="R13" s="62"/>
      <c r="S13" s="69">
        <v>1</v>
      </c>
      <c r="T13" s="69">
        <v>0</v>
      </c>
      <c r="U13" s="69">
        <f t="shared" si="3"/>
        <v>1</v>
      </c>
      <c r="V13" s="60">
        <f t="shared" si="4"/>
        <v>1</v>
      </c>
      <c r="W13" s="62"/>
      <c r="X13" s="69">
        <v>1</v>
      </c>
      <c r="Y13" s="60">
        <f t="shared" si="5"/>
        <v>1</v>
      </c>
      <c r="Z13" s="62"/>
      <c r="AA13" s="69">
        <v>1</v>
      </c>
      <c r="AB13" s="64">
        <f t="shared" si="6"/>
        <v>1</v>
      </c>
      <c r="AC13" s="62"/>
      <c r="AD13" s="69">
        <v>1</v>
      </c>
      <c r="AE13" s="69">
        <v>1</v>
      </c>
      <c r="AF13" s="60">
        <f t="shared" si="7"/>
        <v>1</v>
      </c>
      <c r="AG13" s="69">
        <v>1</v>
      </c>
      <c r="AH13" s="62"/>
      <c r="AI13" s="69">
        <f t="shared" si="10"/>
        <v>2</v>
      </c>
      <c r="AJ13" s="69">
        <f t="shared" si="8"/>
        <v>2</v>
      </c>
      <c r="AK13" s="71">
        <f t="shared" si="9"/>
        <v>0.5</v>
      </c>
      <c r="AL13" s="62"/>
      <c r="AM13" s="8" t="s">
        <v>71</v>
      </c>
      <c r="AN13" s="8" t="s">
        <v>72</v>
      </c>
      <c r="AO13" s="2"/>
      <c r="AP13" s="8"/>
      <c r="AQ13" s="8"/>
      <c r="AR13" s="9"/>
      <c r="AS13" s="10"/>
      <c r="AT13" s="11"/>
      <c r="AU13" s="8"/>
      <c r="AV13" s="8"/>
      <c r="AW13" s="8"/>
      <c r="AX13" s="10"/>
      <c r="AY13" s="8"/>
      <c r="AZ13" s="8"/>
      <c r="BA13" s="13"/>
      <c r="BB13" s="44"/>
      <c r="BC13" s="46"/>
      <c r="BD13" s="13"/>
      <c r="BE13" s="8"/>
      <c r="BF13" s="10"/>
      <c r="BG13" s="10"/>
      <c r="BH13" s="63"/>
      <c r="BI13" s="10"/>
      <c r="BJ13" s="10"/>
      <c r="BK13" s="2"/>
      <c r="BR13" s="53"/>
      <c r="BY13" s="52"/>
      <c r="BZ13" s="52"/>
    </row>
    <row r="14" spans="1:78" x14ac:dyDescent="0.3">
      <c r="A14" s="10" t="s">
        <v>31</v>
      </c>
      <c r="B14" s="8" t="s">
        <v>66</v>
      </c>
      <c r="C14" s="8" t="s">
        <v>40</v>
      </c>
      <c r="D14" s="10">
        <v>17</v>
      </c>
      <c r="E14" s="8">
        <v>28</v>
      </c>
      <c r="F14" s="13">
        <v>965</v>
      </c>
      <c r="G14" s="60">
        <f t="shared" ref="G14:G19" si="11">+F14/E14</f>
        <v>34.464285714285715</v>
      </c>
      <c r="H14" s="8">
        <v>194</v>
      </c>
      <c r="I14" s="8">
        <v>360</v>
      </c>
      <c r="J14" s="61">
        <f t="shared" ref="J14:J19" si="12">+H14/I14</f>
        <v>0.53888888888888886</v>
      </c>
      <c r="K14" s="62"/>
      <c r="L14" s="8"/>
      <c r="M14" s="8"/>
      <c r="N14" s="62"/>
      <c r="O14" s="8">
        <v>94</v>
      </c>
      <c r="P14" s="8">
        <v>126</v>
      </c>
      <c r="Q14" s="63">
        <f t="shared" ref="Q14:Q19" si="13">+O14/P14</f>
        <v>0.74603174603174605</v>
      </c>
      <c r="R14" s="62"/>
      <c r="S14" s="8">
        <v>109</v>
      </c>
      <c r="T14" s="8">
        <v>187</v>
      </c>
      <c r="U14" s="8">
        <f t="shared" ref="U14:U19" si="14">SUM(S14:T14)</f>
        <v>296</v>
      </c>
      <c r="V14" s="60">
        <f t="shared" ref="V14:V19" si="15">+U14/E14</f>
        <v>10.571428571428571</v>
      </c>
      <c r="W14" s="62"/>
      <c r="X14" s="8">
        <v>50</v>
      </c>
      <c r="Y14" s="60">
        <f t="shared" ref="Y14:Y19" si="16">+X14/E14</f>
        <v>1.7857142857142858</v>
      </c>
      <c r="Z14" s="62"/>
      <c r="AA14" s="8">
        <v>81</v>
      </c>
      <c r="AB14" s="64">
        <f t="shared" ref="AB14:AB19" si="17">+AA14/E14</f>
        <v>2.8928571428571428</v>
      </c>
      <c r="AC14" s="62"/>
      <c r="AD14" s="8">
        <v>57</v>
      </c>
      <c r="AE14" s="8">
        <v>74</v>
      </c>
      <c r="AF14" s="60">
        <f t="shared" ref="AF14:AF19" si="18">+AE14/E14</f>
        <v>2.6428571428571428</v>
      </c>
      <c r="AG14" s="8">
        <v>20</v>
      </c>
      <c r="AH14" s="62"/>
      <c r="AI14" s="8">
        <f t="shared" ref="AI14:AI19" si="19">+(2*H14)+(1*L14)+(O14)</f>
        <v>482</v>
      </c>
      <c r="AJ14" s="60">
        <f t="shared" ref="AJ14:AJ19" si="20">+AI14/E14</f>
        <v>17.214285714285715</v>
      </c>
      <c r="AK14" s="63">
        <f t="shared" ref="AK14:AK19" si="21">(+(AI14)+(U14)+(2*X14)+(AD14)-(AE14))/F14</f>
        <v>0.89222797927461139</v>
      </c>
      <c r="AL14" s="62"/>
      <c r="AM14" s="8" t="s">
        <v>41</v>
      </c>
      <c r="AN14" s="65" t="s">
        <v>42</v>
      </c>
      <c r="AO14" s="2"/>
      <c r="AP14" s="8"/>
      <c r="AQ14" s="8"/>
      <c r="AR14" s="9"/>
      <c r="AS14" s="10"/>
      <c r="AT14" s="11"/>
      <c r="AU14" s="8"/>
      <c r="AV14" s="8"/>
      <c r="AW14" s="8"/>
      <c r="AX14" s="10"/>
      <c r="AY14" s="8"/>
      <c r="AZ14" s="8"/>
      <c r="BA14" s="13"/>
      <c r="BB14" s="44"/>
      <c r="BC14" s="46"/>
      <c r="BD14" s="13"/>
      <c r="BE14" s="69"/>
      <c r="BF14" s="69"/>
      <c r="BG14" s="69"/>
      <c r="BH14" s="69"/>
      <c r="BI14" s="75"/>
      <c r="BJ14" s="75"/>
      <c r="BK14" s="52"/>
      <c r="BR14" s="52"/>
      <c r="BY14" s="52"/>
      <c r="BZ14" s="52"/>
    </row>
    <row r="15" spans="1:78" x14ac:dyDescent="0.3">
      <c r="A15" s="10" t="s">
        <v>31</v>
      </c>
      <c r="B15" s="8" t="s">
        <v>66</v>
      </c>
      <c r="C15" s="8" t="s">
        <v>43</v>
      </c>
      <c r="D15" s="10">
        <v>11</v>
      </c>
      <c r="E15" s="8">
        <v>28</v>
      </c>
      <c r="F15" s="13">
        <v>948</v>
      </c>
      <c r="G15" s="60">
        <f t="shared" si="11"/>
        <v>33.857142857142854</v>
      </c>
      <c r="H15" s="8">
        <v>134</v>
      </c>
      <c r="I15" s="8">
        <v>334</v>
      </c>
      <c r="J15" s="61">
        <f t="shared" si="12"/>
        <v>0.40119760479041916</v>
      </c>
      <c r="K15" s="62"/>
      <c r="L15" s="8">
        <v>0</v>
      </c>
      <c r="M15" s="8">
        <v>1</v>
      </c>
      <c r="N15" s="62"/>
      <c r="O15" s="8">
        <v>69</v>
      </c>
      <c r="P15" s="8">
        <v>91</v>
      </c>
      <c r="Q15" s="63">
        <f t="shared" si="13"/>
        <v>0.75824175824175821</v>
      </c>
      <c r="R15" s="62"/>
      <c r="S15" s="8">
        <v>44</v>
      </c>
      <c r="T15" s="8">
        <v>61</v>
      </c>
      <c r="U15" s="8">
        <f t="shared" si="14"/>
        <v>105</v>
      </c>
      <c r="V15" s="60">
        <f t="shared" si="15"/>
        <v>3.75</v>
      </c>
      <c r="W15" s="62"/>
      <c r="X15" s="8">
        <v>111</v>
      </c>
      <c r="Y15" s="60">
        <f t="shared" si="16"/>
        <v>3.9642857142857144</v>
      </c>
      <c r="Z15" s="62"/>
      <c r="AA15" s="8">
        <v>80</v>
      </c>
      <c r="AB15" s="64">
        <f t="shared" si="17"/>
        <v>2.8571428571428572</v>
      </c>
      <c r="AC15" s="62"/>
      <c r="AD15" s="8">
        <v>55</v>
      </c>
      <c r="AE15" s="8">
        <v>158</v>
      </c>
      <c r="AF15" s="60">
        <f t="shared" si="18"/>
        <v>5.6428571428571432</v>
      </c>
      <c r="AG15" s="8">
        <v>12</v>
      </c>
      <c r="AH15" s="62"/>
      <c r="AI15" s="8">
        <f t="shared" si="19"/>
        <v>337</v>
      </c>
      <c r="AJ15" s="60">
        <f t="shared" si="20"/>
        <v>12.035714285714286</v>
      </c>
      <c r="AK15" s="63">
        <f t="shared" si="21"/>
        <v>0.59177215189873422</v>
      </c>
      <c r="AL15" s="62"/>
      <c r="AM15" s="8" t="s">
        <v>44</v>
      </c>
      <c r="AN15" s="65" t="s">
        <v>36</v>
      </c>
      <c r="AO15" s="2"/>
      <c r="AP15" s="8"/>
      <c r="AQ15" s="8"/>
      <c r="AR15" s="9"/>
      <c r="AS15" s="10"/>
      <c r="AT15" s="8"/>
      <c r="AU15" s="8"/>
      <c r="AV15" s="8"/>
      <c r="AW15" s="11"/>
      <c r="AX15" s="10"/>
      <c r="AY15" s="8"/>
      <c r="AZ15" s="8"/>
      <c r="BA15" s="13"/>
      <c r="BB15" s="44"/>
      <c r="BC15" s="46"/>
      <c r="BD15" s="13"/>
      <c r="BE15" s="8"/>
      <c r="BF15" s="10"/>
      <c r="BG15" s="10"/>
      <c r="BH15" s="63"/>
      <c r="BI15" s="10"/>
      <c r="BJ15" s="10"/>
      <c r="BK15" s="2"/>
      <c r="BR15" s="53"/>
      <c r="BY15" s="52"/>
      <c r="BZ15" s="52"/>
    </row>
    <row r="16" spans="1:78" x14ac:dyDescent="0.3">
      <c r="A16" s="10" t="s">
        <v>31</v>
      </c>
      <c r="B16" s="8" t="s">
        <v>66</v>
      </c>
      <c r="C16" s="8" t="s">
        <v>45</v>
      </c>
      <c r="D16" s="10">
        <v>23</v>
      </c>
      <c r="E16" s="8">
        <v>22</v>
      </c>
      <c r="F16" s="13">
        <v>372</v>
      </c>
      <c r="G16" s="60">
        <f t="shared" si="11"/>
        <v>16.90909090909091</v>
      </c>
      <c r="H16" s="8">
        <v>45</v>
      </c>
      <c r="I16" s="8">
        <v>126</v>
      </c>
      <c r="J16" s="61">
        <f t="shared" si="12"/>
        <v>0.35714285714285715</v>
      </c>
      <c r="K16" s="62"/>
      <c r="L16" s="8"/>
      <c r="M16" s="8"/>
      <c r="N16" s="62"/>
      <c r="O16" s="8">
        <v>40</v>
      </c>
      <c r="P16" s="8">
        <v>58</v>
      </c>
      <c r="Q16" s="63">
        <f t="shared" si="13"/>
        <v>0.68965517241379315</v>
      </c>
      <c r="R16" s="62"/>
      <c r="S16" s="8">
        <v>26</v>
      </c>
      <c r="T16" s="8">
        <v>44</v>
      </c>
      <c r="U16" s="8">
        <f t="shared" si="14"/>
        <v>70</v>
      </c>
      <c r="V16" s="60">
        <f t="shared" si="15"/>
        <v>3.1818181818181817</v>
      </c>
      <c r="W16" s="62"/>
      <c r="X16" s="8">
        <v>9</v>
      </c>
      <c r="Y16" s="60">
        <f t="shared" si="16"/>
        <v>0.40909090909090912</v>
      </c>
      <c r="Z16" s="62"/>
      <c r="AA16" s="8">
        <v>24</v>
      </c>
      <c r="AB16" s="64">
        <f t="shared" si="17"/>
        <v>1.0909090909090908</v>
      </c>
      <c r="AC16" s="62"/>
      <c r="AD16" s="8">
        <v>19</v>
      </c>
      <c r="AE16" s="8">
        <v>27</v>
      </c>
      <c r="AF16" s="60">
        <f t="shared" si="18"/>
        <v>1.2272727272727273</v>
      </c>
      <c r="AG16" s="8">
        <v>9</v>
      </c>
      <c r="AH16" s="62"/>
      <c r="AI16" s="8">
        <f t="shared" si="19"/>
        <v>130</v>
      </c>
      <c r="AJ16" s="60">
        <f t="shared" si="20"/>
        <v>5.9090909090909092</v>
      </c>
      <c r="AK16" s="63">
        <f t="shared" si="21"/>
        <v>0.56451612903225812</v>
      </c>
      <c r="AL16" s="62"/>
      <c r="AM16" s="8" t="s">
        <v>46</v>
      </c>
      <c r="AN16" s="65" t="s">
        <v>39</v>
      </c>
      <c r="AO16" s="2"/>
      <c r="AP16" s="8"/>
      <c r="AQ16" s="8"/>
      <c r="AR16" s="9"/>
      <c r="AS16" s="10"/>
      <c r="AT16" s="8"/>
      <c r="AU16" s="8"/>
      <c r="AV16" s="8"/>
      <c r="AW16" s="11"/>
      <c r="AX16" s="10"/>
      <c r="AY16" s="8"/>
      <c r="AZ16" s="8"/>
      <c r="BA16" s="13"/>
      <c r="BB16" s="44"/>
      <c r="BC16" s="46"/>
      <c r="BD16" s="13"/>
      <c r="BE16" s="8"/>
      <c r="BF16" s="10"/>
      <c r="BG16" s="10"/>
      <c r="BH16" s="63"/>
      <c r="BI16" s="10"/>
      <c r="BJ16" s="10"/>
      <c r="BK16" s="2"/>
      <c r="BR16" s="53"/>
      <c r="BY16" s="52"/>
      <c r="BZ16" s="52"/>
    </row>
    <row r="17" spans="1:78" x14ac:dyDescent="0.3">
      <c r="A17" s="10" t="s">
        <v>31</v>
      </c>
      <c r="B17" s="8" t="s">
        <v>66</v>
      </c>
      <c r="C17" s="8" t="s">
        <v>47</v>
      </c>
      <c r="D17" s="10">
        <v>12</v>
      </c>
      <c r="E17" s="8">
        <v>25</v>
      </c>
      <c r="F17" s="13">
        <v>405</v>
      </c>
      <c r="G17" s="60">
        <f t="shared" si="11"/>
        <v>16.2</v>
      </c>
      <c r="H17" s="8">
        <v>38</v>
      </c>
      <c r="I17" s="8">
        <v>113</v>
      </c>
      <c r="J17" s="61">
        <f t="shared" si="12"/>
        <v>0.33628318584070799</v>
      </c>
      <c r="K17" s="62"/>
      <c r="L17" s="8"/>
      <c r="M17" s="8"/>
      <c r="N17" s="62"/>
      <c r="O17" s="8">
        <v>12</v>
      </c>
      <c r="P17" s="8">
        <v>20</v>
      </c>
      <c r="Q17" s="63">
        <f t="shared" si="13"/>
        <v>0.6</v>
      </c>
      <c r="R17" s="62"/>
      <c r="S17" s="8">
        <v>4</v>
      </c>
      <c r="T17" s="8">
        <v>25</v>
      </c>
      <c r="U17" s="8">
        <f t="shared" si="14"/>
        <v>29</v>
      </c>
      <c r="V17" s="60">
        <f t="shared" si="15"/>
        <v>1.1599999999999999</v>
      </c>
      <c r="W17" s="62"/>
      <c r="X17" s="8">
        <v>37</v>
      </c>
      <c r="Y17" s="60">
        <f t="shared" si="16"/>
        <v>1.48</v>
      </c>
      <c r="Z17" s="62"/>
      <c r="AA17" s="8">
        <v>14</v>
      </c>
      <c r="AB17" s="64">
        <f t="shared" si="17"/>
        <v>0.56000000000000005</v>
      </c>
      <c r="AC17" s="62"/>
      <c r="AD17" s="8">
        <v>13</v>
      </c>
      <c r="AE17" s="8">
        <v>43</v>
      </c>
      <c r="AF17" s="60">
        <f t="shared" si="18"/>
        <v>1.72</v>
      </c>
      <c r="AG17" s="8">
        <v>0</v>
      </c>
      <c r="AH17" s="62"/>
      <c r="AI17" s="8">
        <f t="shared" si="19"/>
        <v>88</v>
      </c>
      <c r="AJ17" s="60">
        <f t="shared" si="20"/>
        <v>3.52</v>
      </c>
      <c r="AK17" s="63">
        <f t="shared" si="21"/>
        <v>0.39753086419753086</v>
      </c>
      <c r="AL17" s="62"/>
      <c r="AM17" s="8" t="s">
        <v>48</v>
      </c>
      <c r="AN17" s="65" t="s">
        <v>49</v>
      </c>
      <c r="AO17" s="2"/>
      <c r="AP17" s="8"/>
      <c r="AQ17" s="16"/>
      <c r="AR17" s="17"/>
      <c r="AS17" s="18"/>
      <c r="AT17" s="16"/>
      <c r="AU17" s="16"/>
      <c r="AV17" s="16"/>
      <c r="AW17" s="16"/>
      <c r="AX17" s="18"/>
      <c r="AY17" s="16"/>
      <c r="AZ17" s="16"/>
      <c r="BA17" s="19"/>
      <c r="BB17" s="45"/>
      <c r="BC17" s="47"/>
      <c r="BD17" s="19"/>
      <c r="BE17" s="8"/>
      <c r="BF17" s="10"/>
      <c r="BG17" s="10"/>
      <c r="BH17" s="63"/>
      <c r="BI17" s="10"/>
      <c r="BJ17" s="10"/>
      <c r="BK17" s="2"/>
      <c r="BR17" s="53"/>
      <c r="BY17" s="52"/>
      <c r="BZ17" s="52"/>
    </row>
    <row r="18" spans="1:78" x14ac:dyDescent="0.3">
      <c r="A18" s="10" t="s">
        <v>31</v>
      </c>
      <c r="B18" s="8" t="s">
        <v>66</v>
      </c>
      <c r="C18" s="8" t="s">
        <v>57</v>
      </c>
      <c r="D18" s="10">
        <v>50</v>
      </c>
      <c r="E18" s="8">
        <v>3</v>
      </c>
      <c r="F18" s="13">
        <v>29</v>
      </c>
      <c r="G18" s="60">
        <f t="shared" si="11"/>
        <v>9.6666666666666661</v>
      </c>
      <c r="H18" s="8">
        <v>2</v>
      </c>
      <c r="I18" s="8">
        <v>10</v>
      </c>
      <c r="J18" s="61">
        <f t="shared" si="12"/>
        <v>0.2</v>
      </c>
      <c r="K18" s="62"/>
      <c r="L18" s="8"/>
      <c r="M18" s="8"/>
      <c r="N18" s="62"/>
      <c r="O18" s="8">
        <v>3</v>
      </c>
      <c r="P18" s="8">
        <v>5</v>
      </c>
      <c r="Q18" s="63">
        <f t="shared" si="13"/>
        <v>0.6</v>
      </c>
      <c r="R18" s="62"/>
      <c r="S18" s="8">
        <v>2</v>
      </c>
      <c r="T18" s="8">
        <v>1</v>
      </c>
      <c r="U18" s="8">
        <f t="shared" si="14"/>
        <v>3</v>
      </c>
      <c r="V18" s="60">
        <f t="shared" si="15"/>
        <v>1</v>
      </c>
      <c r="W18" s="62"/>
      <c r="X18" s="8">
        <v>3</v>
      </c>
      <c r="Y18" s="60">
        <f t="shared" si="16"/>
        <v>1</v>
      </c>
      <c r="Z18" s="62"/>
      <c r="AA18" s="8">
        <v>1</v>
      </c>
      <c r="AB18" s="64">
        <f t="shared" si="17"/>
        <v>0.33333333333333331</v>
      </c>
      <c r="AC18" s="62"/>
      <c r="AD18" s="8">
        <v>1</v>
      </c>
      <c r="AE18" s="8">
        <v>3</v>
      </c>
      <c r="AF18" s="60">
        <f t="shared" si="18"/>
        <v>1</v>
      </c>
      <c r="AG18" s="8">
        <v>0</v>
      </c>
      <c r="AH18" s="62"/>
      <c r="AI18" s="8">
        <f t="shared" si="19"/>
        <v>7</v>
      </c>
      <c r="AJ18" s="60">
        <f t="shared" si="20"/>
        <v>2.3333333333333335</v>
      </c>
      <c r="AK18" s="63">
        <f t="shared" si="21"/>
        <v>0.48275862068965519</v>
      </c>
      <c r="AL18" s="66"/>
      <c r="AM18" s="8" t="s">
        <v>58</v>
      </c>
      <c r="AN18" s="65" t="s">
        <v>49</v>
      </c>
      <c r="AO18" s="2"/>
      <c r="AP18" s="8"/>
      <c r="AQ18" s="8"/>
      <c r="AR18" s="9"/>
      <c r="AS18" s="10"/>
      <c r="AT18" s="8"/>
      <c r="AU18" s="8"/>
      <c r="AV18" s="8"/>
      <c r="AW18" s="11"/>
      <c r="AX18" s="10"/>
      <c r="AY18" s="8"/>
      <c r="AZ18" s="8"/>
      <c r="BA18" s="13"/>
      <c r="BB18" s="44"/>
      <c r="BC18" s="46"/>
      <c r="BD18" s="13"/>
      <c r="BE18" s="8"/>
      <c r="BF18" s="10"/>
      <c r="BG18" s="10"/>
      <c r="BH18" s="63"/>
      <c r="BI18" s="10"/>
      <c r="BJ18" s="10"/>
      <c r="BK18" s="2"/>
      <c r="BR18" s="53"/>
      <c r="BY18" s="52"/>
      <c r="BZ18" s="52"/>
    </row>
    <row r="19" spans="1:78" x14ac:dyDescent="0.3">
      <c r="A19" s="10" t="s">
        <v>31</v>
      </c>
      <c r="B19" s="8" t="s">
        <v>66</v>
      </c>
      <c r="C19" s="8" t="s">
        <v>50</v>
      </c>
      <c r="D19" s="10">
        <v>22</v>
      </c>
      <c r="E19" s="8">
        <v>24</v>
      </c>
      <c r="F19" s="13">
        <v>436</v>
      </c>
      <c r="G19" s="60">
        <f t="shared" si="11"/>
        <v>18.166666666666668</v>
      </c>
      <c r="H19" s="8">
        <v>60</v>
      </c>
      <c r="I19" s="8">
        <v>126</v>
      </c>
      <c r="J19" s="61">
        <f t="shared" si="12"/>
        <v>0.47619047619047616</v>
      </c>
      <c r="K19" s="62"/>
      <c r="L19" s="8"/>
      <c r="M19" s="8"/>
      <c r="N19" s="62"/>
      <c r="O19" s="8">
        <v>25</v>
      </c>
      <c r="P19" s="8">
        <v>37</v>
      </c>
      <c r="Q19" s="63">
        <f t="shared" si="13"/>
        <v>0.67567567567567566</v>
      </c>
      <c r="R19" s="62"/>
      <c r="S19" s="8">
        <v>36</v>
      </c>
      <c r="T19" s="8">
        <v>71</v>
      </c>
      <c r="U19" s="8">
        <f t="shared" si="14"/>
        <v>107</v>
      </c>
      <c r="V19" s="60">
        <f t="shared" si="15"/>
        <v>4.458333333333333</v>
      </c>
      <c r="W19" s="62"/>
      <c r="X19" s="8">
        <v>15</v>
      </c>
      <c r="Y19" s="60">
        <f t="shared" si="16"/>
        <v>0.625</v>
      </c>
      <c r="Z19" s="62"/>
      <c r="AA19" s="8">
        <v>61</v>
      </c>
      <c r="AB19" s="64">
        <f t="shared" si="17"/>
        <v>2.5416666666666665</v>
      </c>
      <c r="AC19" s="62"/>
      <c r="AD19" s="8">
        <v>24</v>
      </c>
      <c r="AE19" s="8">
        <v>42</v>
      </c>
      <c r="AF19" s="60">
        <f t="shared" si="18"/>
        <v>1.75</v>
      </c>
      <c r="AG19" s="8">
        <v>10</v>
      </c>
      <c r="AH19" s="62"/>
      <c r="AI19" s="8">
        <f t="shared" si="19"/>
        <v>145</v>
      </c>
      <c r="AJ19" s="60">
        <f t="shared" si="20"/>
        <v>6.041666666666667</v>
      </c>
      <c r="AK19" s="63">
        <f t="shared" si="21"/>
        <v>0.60550458715596334</v>
      </c>
      <c r="AL19" s="62"/>
      <c r="AM19" s="8" t="s">
        <v>51</v>
      </c>
      <c r="AN19" s="65" t="s">
        <v>42</v>
      </c>
      <c r="AO19" s="2"/>
      <c r="AP19" s="8"/>
      <c r="AQ19" s="8"/>
      <c r="AR19" s="9"/>
      <c r="AS19" s="10"/>
      <c r="AT19" s="8"/>
      <c r="AU19" s="8"/>
      <c r="AV19" s="8"/>
      <c r="AW19" s="11"/>
      <c r="AX19" s="10"/>
      <c r="AY19" s="8"/>
      <c r="AZ19" s="8"/>
      <c r="BA19" s="13"/>
      <c r="BB19" s="44"/>
      <c r="BC19" s="46"/>
      <c r="BD19" s="13"/>
      <c r="BE19" s="2"/>
      <c r="BF19" s="20"/>
      <c r="BG19" s="2"/>
      <c r="BH19" s="2"/>
      <c r="BI19" s="15"/>
      <c r="BJ19" s="15"/>
      <c r="BK19" s="2"/>
      <c r="BR19" s="2"/>
      <c r="BY19" s="52"/>
      <c r="BZ19" s="52"/>
    </row>
    <row r="20" spans="1:78" x14ac:dyDescent="0.3">
      <c r="A20" s="2"/>
      <c r="B20" s="8"/>
      <c r="C20" s="2"/>
      <c r="D20" s="2"/>
      <c r="E20" s="2"/>
      <c r="F20" s="22" t="s">
        <v>59</v>
      </c>
      <c r="G20" s="21" t="s">
        <v>59</v>
      </c>
      <c r="H20" s="21" t="s">
        <v>59</v>
      </c>
      <c r="I20" s="21" t="s">
        <v>59</v>
      </c>
      <c r="J20" s="30" t="s">
        <v>59</v>
      </c>
      <c r="K20" s="40"/>
      <c r="L20" s="21" t="s">
        <v>59</v>
      </c>
      <c r="M20" s="21" t="s">
        <v>59</v>
      </c>
      <c r="N20" s="40"/>
      <c r="O20" s="21" t="s">
        <v>59</v>
      </c>
      <c r="P20" s="21" t="s">
        <v>59</v>
      </c>
      <c r="Q20" s="21" t="s">
        <v>59</v>
      </c>
      <c r="R20" s="40"/>
      <c r="S20" s="21" t="s">
        <v>59</v>
      </c>
      <c r="T20" s="21" t="s">
        <v>59</v>
      </c>
      <c r="U20" s="21" t="s">
        <v>59</v>
      </c>
      <c r="V20" s="21" t="s">
        <v>59</v>
      </c>
      <c r="W20" s="40"/>
      <c r="X20" s="21" t="s">
        <v>59</v>
      </c>
      <c r="Y20" s="21" t="s">
        <v>59</v>
      </c>
      <c r="Z20" s="40"/>
      <c r="AA20" s="21" t="s">
        <v>59</v>
      </c>
      <c r="AB20" s="23" t="s">
        <v>59</v>
      </c>
      <c r="AC20" s="41"/>
      <c r="AD20" s="21" t="s">
        <v>59</v>
      </c>
      <c r="AE20" s="21" t="s">
        <v>59</v>
      </c>
      <c r="AF20" s="21" t="s">
        <v>59</v>
      </c>
      <c r="AG20" s="21" t="s">
        <v>59</v>
      </c>
      <c r="AH20" s="40"/>
      <c r="AI20" s="21" t="s">
        <v>59</v>
      </c>
      <c r="AJ20" s="21" t="s">
        <v>59</v>
      </c>
      <c r="AK20" s="24" t="s">
        <v>59</v>
      </c>
      <c r="AL20" s="42"/>
      <c r="AM20" s="8"/>
      <c r="AN20" s="2"/>
      <c r="AO20" s="2"/>
      <c r="AP20" s="8"/>
      <c r="AQ20" s="8"/>
      <c r="AR20" s="9"/>
      <c r="AS20" s="10"/>
      <c r="AT20" s="8"/>
      <c r="AU20" s="8"/>
      <c r="AV20" s="8"/>
      <c r="AW20" s="11"/>
      <c r="AX20" s="10"/>
      <c r="AY20" s="8"/>
      <c r="AZ20" s="8"/>
      <c r="BA20" s="13"/>
      <c r="BB20" s="44"/>
      <c r="BC20" s="46"/>
      <c r="BD20" s="13"/>
      <c r="BE20" s="8"/>
      <c r="BF20" s="2"/>
      <c r="BG20" s="2"/>
      <c r="BH20" s="20"/>
      <c r="BI20" s="20"/>
      <c r="BJ20" s="20"/>
      <c r="BK20" s="2"/>
      <c r="BR20" s="52"/>
      <c r="BY20" s="52"/>
      <c r="BZ20" s="52"/>
    </row>
    <row r="21" spans="1:78" x14ac:dyDescent="0.3">
      <c r="A21" s="31" t="s">
        <v>31</v>
      </c>
      <c r="B21" s="32" t="s">
        <v>66</v>
      </c>
      <c r="C21" s="32"/>
      <c r="D21" s="33"/>
      <c r="E21" s="26">
        <v>28</v>
      </c>
      <c r="F21" s="34">
        <f>SUM(F5:F20)</f>
        <v>6795</v>
      </c>
      <c r="G21" s="35">
        <f>+F21/E21</f>
        <v>242.67857142857142</v>
      </c>
      <c r="H21" s="34">
        <f>SUM(H5:H20)</f>
        <v>1027</v>
      </c>
      <c r="I21" s="34">
        <f>SUM(I5:I20)</f>
        <v>2293</v>
      </c>
      <c r="J21" s="36">
        <f>+H21/I21</f>
        <v>0.44788486698648061</v>
      </c>
      <c r="K21" s="33"/>
      <c r="L21" s="34">
        <f t="shared" ref="L21:M21" si="22">SUM(L5:L20)</f>
        <v>2</v>
      </c>
      <c r="M21" s="34">
        <f t="shared" si="22"/>
        <v>12</v>
      </c>
      <c r="N21" s="33"/>
      <c r="O21" s="34">
        <f t="shared" ref="O21:P21" si="23">SUM(O5:O20)</f>
        <v>573</v>
      </c>
      <c r="P21" s="34">
        <f t="shared" si="23"/>
        <v>785</v>
      </c>
      <c r="Q21" s="37">
        <f>+O21/P21</f>
        <v>0.72993630573248403</v>
      </c>
      <c r="R21" s="33"/>
      <c r="S21" s="34">
        <f t="shared" ref="S21:U21" si="24">SUM(S5:S20)</f>
        <v>437</v>
      </c>
      <c r="T21" s="34">
        <f t="shared" si="24"/>
        <v>789</v>
      </c>
      <c r="U21" s="34">
        <f t="shared" si="24"/>
        <v>1226</v>
      </c>
      <c r="V21" s="35">
        <f>+U21/E21</f>
        <v>43.785714285714285</v>
      </c>
      <c r="W21" s="33"/>
      <c r="X21" s="34">
        <f>SUM(X5:X20)</f>
        <v>568</v>
      </c>
      <c r="Y21" s="35">
        <f>+X21/E21</f>
        <v>20.285714285714285</v>
      </c>
      <c r="Z21" s="35"/>
      <c r="AA21" s="34">
        <f>SUM(AA5:AA20)</f>
        <v>771</v>
      </c>
      <c r="AB21" s="38">
        <f>+AA21/E21</f>
        <v>27.535714285714285</v>
      </c>
      <c r="AC21" s="38"/>
      <c r="AD21" s="34">
        <f>SUM(AD5:AD20)</f>
        <v>332</v>
      </c>
      <c r="AE21" s="34">
        <f>SUM(AE5:AE20)</f>
        <v>775</v>
      </c>
      <c r="AF21" s="35">
        <f>+AE21/E21</f>
        <v>27.678571428571427</v>
      </c>
      <c r="AG21" s="34">
        <f>SUM(AG5:AG20)</f>
        <v>138</v>
      </c>
      <c r="AH21" s="33"/>
      <c r="AI21" s="34">
        <f>SUM(AI5:AI20)</f>
        <v>2629</v>
      </c>
      <c r="AJ21" s="35">
        <f>+AI21/E21</f>
        <v>93.892857142857139</v>
      </c>
      <c r="AK21" s="37">
        <f>(+(AI21)+(U21)+(2*X21)+(AD21)-(AE21))/F21</f>
        <v>0.66931567328918318</v>
      </c>
      <c r="AL21" s="40"/>
      <c r="AM21" s="8"/>
      <c r="AN21" s="2"/>
      <c r="AO21" s="2"/>
      <c r="AP21" s="8"/>
      <c r="AQ21" s="8"/>
      <c r="AR21" s="9"/>
      <c r="AS21" s="10"/>
      <c r="AT21" s="8"/>
      <c r="AU21" s="8"/>
      <c r="AV21" s="8"/>
      <c r="AW21" s="11"/>
      <c r="AX21" s="10"/>
      <c r="AY21" s="8"/>
      <c r="AZ21" s="8"/>
      <c r="BA21" s="13"/>
      <c r="BB21" s="44"/>
      <c r="BC21" s="46"/>
      <c r="BD21" s="13"/>
      <c r="BE21" s="55"/>
      <c r="BF21" s="55"/>
      <c r="BG21" s="55"/>
      <c r="BH21" s="74"/>
      <c r="BI21" s="14"/>
      <c r="BJ21" s="14"/>
      <c r="BK21" s="2"/>
      <c r="BL21" s="12"/>
      <c r="BM21" s="12"/>
      <c r="BN21" s="12"/>
      <c r="BO21" s="74"/>
      <c r="BP21" s="55"/>
      <c r="BQ21" s="55"/>
      <c r="BR21" s="52"/>
      <c r="BS21" s="52"/>
      <c r="BT21" s="52"/>
      <c r="BU21" s="52"/>
      <c r="BV21" s="52"/>
      <c r="BW21" s="52"/>
      <c r="BX21" s="52"/>
      <c r="BY21" s="52"/>
      <c r="BZ21" s="52"/>
    </row>
    <row r="22" spans="1:78" x14ac:dyDescent="0.3">
      <c r="A22" s="5"/>
      <c r="B22" s="5"/>
      <c r="C22" s="5"/>
      <c r="D22" s="5"/>
      <c r="E22" s="5">
        <v>28</v>
      </c>
      <c r="F22" s="5" t="s">
        <v>64</v>
      </c>
      <c r="G22" s="5">
        <f>28*240</f>
        <v>6720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8" t="s">
        <v>75</v>
      </c>
      <c r="AJ22" s="2"/>
      <c r="AK22" s="2"/>
      <c r="AL22" s="2"/>
      <c r="AM22" s="2"/>
      <c r="AN22" s="2"/>
      <c r="AO22" s="2"/>
      <c r="AP22" s="8"/>
      <c r="AQ22" s="8"/>
      <c r="AR22" s="9"/>
      <c r="AS22" s="10"/>
      <c r="AT22" s="8"/>
      <c r="AU22" s="8"/>
      <c r="AV22" s="8"/>
      <c r="AW22" s="11"/>
      <c r="AX22" s="10"/>
      <c r="AY22" s="25"/>
      <c r="AZ22" s="8"/>
      <c r="BA22" s="13"/>
      <c r="BB22" s="44"/>
      <c r="BC22" s="46"/>
      <c r="BD22" s="13"/>
      <c r="BE22" s="7"/>
      <c r="BF22" s="20"/>
      <c r="BG22" s="20"/>
      <c r="BH22" s="20"/>
      <c r="BI22" s="20"/>
      <c r="BJ22" s="20"/>
      <c r="BK22" s="2"/>
      <c r="BL22" s="2"/>
      <c r="BM22" s="2"/>
      <c r="BN22" s="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</row>
    <row r="23" spans="1:78" x14ac:dyDescent="0.3">
      <c r="A23" s="5"/>
      <c r="B23" s="5"/>
      <c r="C23" s="5"/>
      <c r="D23" s="5" t="s">
        <v>30</v>
      </c>
      <c r="E23" s="5">
        <v>3</v>
      </c>
      <c r="F23" s="5" t="s">
        <v>65</v>
      </c>
      <c r="G23" s="5">
        <v>75</v>
      </c>
      <c r="H23" s="82">
        <f>SUM(G22:G23)</f>
        <v>6795</v>
      </c>
      <c r="I23" s="5"/>
      <c r="J23" s="2"/>
      <c r="K23" s="2"/>
      <c r="L23" s="55"/>
      <c r="M23" s="5"/>
      <c r="N23" s="5"/>
      <c r="O23" s="5"/>
      <c r="P23" s="5"/>
      <c r="Q23" s="5"/>
      <c r="R23" s="5"/>
      <c r="S23" s="5"/>
      <c r="T23" s="5"/>
      <c r="U23" s="5"/>
      <c r="V23" s="5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77">
        <f>+H21*2</f>
        <v>2054</v>
      </c>
      <c r="AJ23" s="67" t="s">
        <v>67</v>
      </c>
      <c r="AK23" s="2"/>
      <c r="AL23" s="2"/>
      <c r="AM23" s="2"/>
      <c r="AN23" s="2"/>
      <c r="AO23" s="2"/>
      <c r="AP23" s="8"/>
      <c r="AQ23" s="16"/>
      <c r="AR23" s="17"/>
      <c r="AS23" s="18"/>
      <c r="AT23" s="16"/>
      <c r="AU23" s="16"/>
      <c r="AV23" s="16"/>
      <c r="AW23" s="16"/>
      <c r="AX23" s="18"/>
      <c r="AY23" s="16"/>
      <c r="AZ23" s="16"/>
      <c r="BA23" s="19"/>
      <c r="BB23" s="45"/>
      <c r="BC23" s="47"/>
      <c r="BD23" s="19"/>
      <c r="BE23" s="65"/>
      <c r="BF23" s="10"/>
      <c r="BG23" s="10"/>
      <c r="BH23" s="63"/>
      <c r="BI23" s="10"/>
      <c r="BJ23" s="10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</row>
    <row r="24" spans="1:78" x14ac:dyDescent="0.3">
      <c r="A24" s="2"/>
      <c r="C24" s="83" t="s">
        <v>76</v>
      </c>
      <c r="D24" s="55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2"/>
      <c r="S24" s="52"/>
      <c r="T24" s="52"/>
      <c r="U24" s="52"/>
      <c r="V24" s="52"/>
      <c r="W24" s="2"/>
      <c r="X24" s="2"/>
      <c r="Y24" s="52"/>
      <c r="Z24" s="52"/>
      <c r="AA24" s="52"/>
      <c r="AB24" s="52"/>
      <c r="AC24" s="2"/>
      <c r="AD24" s="2"/>
      <c r="AE24" s="2"/>
      <c r="AF24" s="3"/>
      <c r="AG24" s="7"/>
      <c r="AH24" s="50"/>
      <c r="AI24" s="78">
        <f>+L21*1</f>
        <v>2</v>
      </c>
      <c r="AJ24" s="67" t="s">
        <v>68</v>
      </c>
      <c r="AK24" s="3"/>
      <c r="AL24" s="2"/>
      <c r="AM24" s="2"/>
      <c r="AN24" s="2"/>
      <c r="AO24" s="2"/>
      <c r="AP24" s="8"/>
      <c r="AQ24" s="8"/>
      <c r="AR24" s="9"/>
      <c r="AS24" s="10"/>
      <c r="AT24" s="11"/>
      <c r="AU24" s="8"/>
      <c r="AV24" s="8"/>
      <c r="AW24" s="8"/>
      <c r="AX24" s="10"/>
      <c r="AY24" s="8"/>
      <c r="AZ24" s="8"/>
      <c r="BA24" s="13"/>
      <c r="BB24" s="44"/>
      <c r="BC24" s="46"/>
      <c r="BD24" s="13"/>
      <c r="BE24" s="8"/>
      <c r="BF24" s="10"/>
      <c r="BG24" s="10"/>
      <c r="BH24" s="63"/>
      <c r="BI24" s="10"/>
      <c r="BJ24" s="10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</row>
    <row r="25" spans="1:78" x14ac:dyDescent="0.3">
      <c r="A25" s="2"/>
      <c r="C25" s="84" t="s">
        <v>77</v>
      </c>
      <c r="D25" s="55"/>
      <c r="E25" s="52"/>
      <c r="F25" s="52"/>
      <c r="G25" s="8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2"/>
      <c r="S25" s="52"/>
      <c r="T25" s="52"/>
      <c r="U25" s="52"/>
      <c r="V25" s="52"/>
      <c r="W25" s="2"/>
      <c r="X25" s="2"/>
      <c r="Y25" s="52"/>
      <c r="Z25" s="52"/>
      <c r="AA25" s="52"/>
      <c r="AB25" s="52"/>
      <c r="AC25" s="2"/>
      <c r="AD25" s="2"/>
      <c r="AE25" s="12"/>
      <c r="AF25" s="28"/>
      <c r="AG25" s="29"/>
      <c r="AH25" s="14"/>
      <c r="AI25" s="78">
        <f>+O21</f>
        <v>573</v>
      </c>
      <c r="AJ25" s="68" t="s">
        <v>69</v>
      </c>
      <c r="AK25" s="14"/>
      <c r="AL25" s="2"/>
      <c r="AM25" s="2"/>
      <c r="AN25" s="2"/>
      <c r="AO25" s="2"/>
      <c r="AP25" s="8"/>
      <c r="AQ25" s="8"/>
      <c r="AR25" s="9"/>
      <c r="AS25" s="10"/>
      <c r="AT25" s="8"/>
      <c r="AU25" s="8"/>
      <c r="AV25" s="8"/>
      <c r="AW25" s="11"/>
      <c r="AX25" s="10"/>
      <c r="AY25" s="8"/>
      <c r="AZ25" s="8"/>
      <c r="BA25" s="13"/>
      <c r="BB25" s="44"/>
      <c r="BC25" s="46"/>
      <c r="BD25" s="13"/>
      <c r="BE25" s="8"/>
      <c r="BF25" s="10"/>
      <c r="BG25" s="10"/>
      <c r="BH25" s="63"/>
      <c r="BI25" s="10"/>
      <c r="BJ25" s="10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</row>
    <row r="26" spans="1:78" x14ac:dyDescent="0.3">
      <c r="A26" s="2"/>
      <c r="B26" s="69"/>
      <c r="C26" s="52"/>
      <c r="D26" s="52"/>
      <c r="E26" s="52"/>
      <c r="F26" s="52"/>
      <c r="G26" s="8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2"/>
      <c r="S26" s="52"/>
      <c r="T26" s="52"/>
      <c r="U26" s="52"/>
      <c r="V26" s="52"/>
      <c r="W26" s="2"/>
      <c r="X26" s="2"/>
      <c r="Y26" s="52"/>
      <c r="Z26" s="52"/>
      <c r="AA26" s="52"/>
      <c r="AB26" s="52"/>
      <c r="AC26" s="2"/>
      <c r="AD26" s="2"/>
      <c r="AE26" s="12"/>
      <c r="AF26" s="28"/>
      <c r="AG26" s="29"/>
      <c r="AH26" s="14"/>
      <c r="AI26" s="78">
        <f>SUM(AI23:AI25)</f>
        <v>2629</v>
      </c>
      <c r="AJ26" s="70" t="s">
        <v>70</v>
      </c>
      <c r="AK26" s="14" t="str">
        <f>IF(AI21=AI26,"OK","No")</f>
        <v>OK</v>
      </c>
      <c r="AL26" s="2"/>
      <c r="AM26" s="2"/>
      <c r="AN26" s="2"/>
      <c r="AO26" s="2"/>
      <c r="AP26" s="8"/>
      <c r="AQ26" s="16"/>
      <c r="AR26" s="17"/>
      <c r="AS26" s="18"/>
      <c r="AT26" s="16"/>
      <c r="AU26" s="16"/>
      <c r="AV26" s="16"/>
      <c r="AW26" s="16"/>
      <c r="AX26" s="18"/>
      <c r="AY26" s="16"/>
      <c r="AZ26" s="16"/>
      <c r="BA26" s="19"/>
      <c r="BB26" s="45"/>
      <c r="BC26" s="47"/>
      <c r="BD26" s="19"/>
      <c r="BE26" s="8"/>
      <c r="BF26" s="10"/>
      <c r="BG26" s="10"/>
      <c r="BH26" s="63"/>
      <c r="BI26" s="10"/>
      <c r="BJ26" s="10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</row>
    <row r="27" spans="1:78" x14ac:dyDescent="0.3">
      <c r="A27" s="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2"/>
      <c r="S27" s="52"/>
      <c r="T27" s="52"/>
      <c r="U27" s="52"/>
      <c r="V27" s="52"/>
      <c r="W27" s="2"/>
      <c r="X27" s="2"/>
      <c r="Y27" s="52"/>
      <c r="Z27" s="52"/>
      <c r="AA27" s="52"/>
      <c r="AB27" s="52"/>
      <c r="AC27" s="2"/>
      <c r="AD27" s="2"/>
      <c r="AE27" s="5"/>
      <c r="AF27" s="51"/>
      <c r="AG27" s="29"/>
      <c r="AH27" s="2"/>
      <c r="AI27" s="51"/>
      <c r="AJ27" s="29"/>
      <c r="AK27" s="14"/>
      <c r="AL27" s="2"/>
      <c r="AM27" s="2"/>
      <c r="AN27" s="2"/>
      <c r="AO27" s="2"/>
      <c r="AP27" s="8"/>
      <c r="AQ27" s="8"/>
      <c r="AR27" s="9"/>
      <c r="AS27" s="10"/>
      <c r="AT27" s="8"/>
      <c r="AU27" s="8"/>
      <c r="AV27" s="8"/>
      <c r="AW27" s="11"/>
      <c r="AX27" s="10"/>
      <c r="AY27" s="12"/>
      <c r="AZ27" s="8"/>
      <c r="BA27" s="13"/>
      <c r="BB27" s="44"/>
      <c r="BC27" s="46"/>
      <c r="BD27" s="13"/>
      <c r="BE27" s="8"/>
      <c r="BF27" s="10"/>
      <c r="BG27" s="10"/>
      <c r="BH27" s="8"/>
      <c r="BI27" s="10"/>
      <c r="BJ27" s="10"/>
      <c r="BK27" s="2"/>
      <c r="BL27" s="2"/>
      <c r="BM27" s="2"/>
      <c r="BN27" s="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</row>
    <row r="28" spans="1:78" x14ac:dyDescent="0.3">
      <c r="A28" s="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2"/>
      <c r="S28" s="52"/>
      <c r="T28" s="52"/>
      <c r="U28" s="52"/>
      <c r="V28" s="52"/>
      <c r="W28" s="2"/>
      <c r="X28" s="2"/>
      <c r="Y28" s="52"/>
      <c r="Z28" s="52"/>
      <c r="AA28" s="52"/>
      <c r="AB28" s="5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8"/>
      <c r="AQ28" s="8"/>
      <c r="AR28" s="9"/>
      <c r="AS28" s="10"/>
      <c r="AT28" s="11"/>
      <c r="AU28" s="8"/>
      <c r="AV28" s="8"/>
      <c r="AW28" s="8"/>
      <c r="AX28" s="10"/>
      <c r="AY28" s="8"/>
      <c r="AZ28" s="8"/>
      <c r="BA28" s="13"/>
      <c r="BB28" s="44"/>
      <c r="BC28" s="46"/>
      <c r="BD28" s="13"/>
      <c r="BE28" s="65"/>
      <c r="BF28" s="10"/>
      <c r="BG28" s="10"/>
      <c r="BH28" s="63"/>
      <c r="BI28" s="10"/>
      <c r="BJ28" s="10"/>
      <c r="BK28" s="2"/>
      <c r="BL28" s="2"/>
      <c r="BM28" s="2"/>
      <c r="BN28" s="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</row>
    <row r="29" spans="1:78" x14ac:dyDescent="0.3">
      <c r="A29" s="2"/>
      <c r="B29" s="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2"/>
      <c r="S29" s="52"/>
      <c r="T29" s="52"/>
      <c r="U29" s="52"/>
      <c r="V29" s="52"/>
      <c r="W29" s="2"/>
      <c r="X29" s="2"/>
      <c r="Y29" s="52"/>
      <c r="Z29" s="52"/>
      <c r="AA29" s="52"/>
      <c r="AB29" s="5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8"/>
      <c r="AQ29" s="8"/>
      <c r="AR29" s="9"/>
      <c r="AS29" s="10"/>
      <c r="AT29" s="8"/>
      <c r="AU29" s="8"/>
      <c r="AV29" s="8"/>
      <c r="AW29" s="11"/>
      <c r="AX29" s="10"/>
      <c r="AY29" s="8"/>
      <c r="AZ29" s="8"/>
      <c r="BA29" s="13"/>
      <c r="BB29" s="44"/>
      <c r="BC29" s="46"/>
      <c r="BD29" s="13"/>
      <c r="BE29" s="8"/>
      <c r="BF29" s="10"/>
      <c r="BG29" s="10"/>
      <c r="BH29" s="63"/>
      <c r="BI29" s="10"/>
      <c r="BJ29" s="10"/>
      <c r="BK29" s="2"/>
      <c r="BL29" s="2"/>
      <c r="BM29" s="2"/>
      <c r="BN29" s="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</row>
    <row r="30" spans="1:78" x14ac:dyDescent="0.3">
      <c r="A30" s="2"/>
      <c r="B30" s="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2"/>
      <c r="S30" s="52"/>
      <c r="T30" s="52"/>
      <c r="U30" s="52"/>
      <c r="V30" s="52"/>
      <c r="W30" s="2"/>
      <c r="X30" s="2"/>
      <c r="Y30" s="52"/>
      <c r="Z30" s="52"/>
      <c r="AA30" s="52"/>
      <c r="AB30" s="52"/>
      <c r="AC30" s="2"/>
      <c r="AD30" s="2"/>
      <c r="AE30" s="52"/>
      <c r="AF30" s="5"/>
      <c r="AG30" s="5"/>
      <c r="AH30" s="2"/>
      <c r="AI30" s="2"/>
      <c r="AJ30" s="2"/>
      <c r="AK30" s="2"/>
      <c r="AL30" s="2"/>
      <c r="AM30" s="2"/>
      <c r="AN30" s="2"/>
      <c r="AO30" s="2"/>
      <c r="AP30" s="8"/>
      <c r="AQ30" s="8"/>
      <c r="AR30" s="9"/>
      <c r="AS30" s="10"/>
      <c r="AT30" s="8"/>
      <c r="AU30" s="8"/>
      <c r="AV30" s="8"/>
      <c r="AW30" s="11"/>
      <c r="AX30" s="10"/>
      <c r="AY30" s="8"/>
      <c r="AZ30" s="8"/>
      <c r="BA30" s="13"/>
      <c r="BB30" s="44"/>
      <c r="BC30" s="46"/>
      <c r="BD30" s="13"/>
      <c r="BE30" s="8"/>
      <c r="BF30" s="10"/>
      <c r="BG30" s="10"/>
      <c r="BH30" s="63"/>
      <c r="BI30" s="10"/>
      <c r="BJ30" s="10"/>
      <c r="BK30" s="2"/>
      <c r="BL30" s="2"/>
      <c r="BM30" s="2"/>
      <c r="BN30" s="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</row>
    <row r="31" spans="1:78" x14ac:dyDescent="0.3">
      <c r="A31" s="2"/>
      <c r="B31" s="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2"/>
      <c r="S31" s="52"/>
      <c r="T31" s="52"/>
      <c r="U31" s="52"/>
      <c r="V31" s="52"/>
      <c r="W31" s="2"/>
      <c r="X31" s="2"/>
      <c r="Y31" s="52"/>
      <c r="Z31" s="52"/>
      <c r="AA31" s="52"/>
      <c r="AB31" s="52"/>
      <c r="AC31" s="2"/>
      <c r="AD31" s="2"/>
      <c r="AE31" s="5"/>
      <c r="AF31" s="2"/>
      <c r="AG31" s="20"/>
      <c r="AH31" s="20"/>
      <c r="AI31" s="20"/>
      <c r="AJ31" s="20"/>
      <c r="AK31" s="2"/>
      <c r="AL31" s="2"/>
      <c r="AM31" s="2"/>
      <c r="AN31" s="2"/>
      <c r="AO31" s="2"/>
      <c r="AP31" s="8"/>
      <c r="AQ31" s="16"/>
      <c r="AR31" s="17"/>
      <c r="AS31" s="18"/>
      <c r="AT31" s="16"/>
      <c r="AU31" s="16"/>
      <c r="AV31" s="16"/>
      <c r="AW31" s="16"/>
      <c r="AX31" s="18"/>
      <c r="AY31" s="16"/>
      <c r="AZ31" s="16"/>
      <c r="BA31" s="19"/>
      <c r="BB31" s="45"/>
      <c r="BC31" s="47"/>
      <c r="BD31" s="19"/>
      <c r="BE31" s="8"/>
      <c r="BF31" s="10"/>
      <c r="BG31" s="10"/>
      <c r="BH31" s="63"/>
      <c r="BI31" s="10"/>
      <c r="BJ31" s="10"/>
      <c r="BK31" s="2"/>
      <c r="BL31" s="2"/>
      <c r="BM31" s="2"/>
      <c r="BN31" s="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</row>
    <row r="32" spans="1:78" x14ac:dyDescent="0.3">
      <c r="A32" s="2"/>
      <c r="B32" s="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2"/>
      <c r="S32" s="52"/>
      <c r="T32" s="52"/>
      <c r="U32" s="52"/>
      <c r="V32" s="52"/>
      <c r="W32" s="2"/>
      <c r="X32" s="2"/>
      <c r="Y32" s="52"/>
      <c r="Z32" s="52"/>
      <c r="AA32" s="52"/>
      <c r="AB32" s="52"/>
      <c r="AC32" s="2"/>
      <c r="AD32" s="2"/>
      <c r="AE32" s="5"/>
      <c r="AF32" s="5"/>
      <c r="AG32" s="15"/>
      <c r="AH32" s="2"/>
      <c r="AI32" s="15"/>
      <c r="AJ32" s="27"/>
      <c r="AK32" s="2"/>
      <c r="AL32" s="2"/>
      <c r="AM32" s="2"/>
      <c r="AN32" s="2"/>
      <c r="AO32" s="2"/>
      <c r="AP32" s="8"/>
      <c r="AQ32" s="8"/>
      <c r="AR32" s="9"/>
      <c r="AS32" s="10"/>
      <c r="AT32" s="8"/>
      <c r="AU32" s="8"/>
      <c r="AV32" s="8"/>
      <c r="AW32" s="11"/>
      <c r="AX32" s="10"/>
      <c r="AY32" s="8"/>
      <c r="AZ32" s="8"/>
      <c r="BA32" s="13"/>
      <c r="BB32" s="44"/>
      <c r="BC32" s="46"/>
      <c r="BD32" s="13"/>
      <c r="BE32" s="8"/>
      <c r="BF32" s="10"/>
      <c r="BG32" s="10"/>
      <c r="BH32" s="63"/>
      <c r="BI32" s="10"/>
      <c r="BJ32" s="10"/>
      <c r="BK32" s="2"/>
      <c r="BL32" s="2"/>
      <c r="BM32" s="2"/>
      <c r="BN32" s="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</row>
    <row r="33" spans="1:78" x14ac:dyDescent="0.3">
      <c r="A33" s="2"/>
      <c r="B33" s="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2"/>
      <c r="S33" s="52"/>
      <c r="T33" s="52"/>
      <c r="U33" s="52"/>
      <c r="V33" s="52"/>
      <c r="W33" s="2"/>
      <c r="X33" s="2"/>
      <c r="Y33" s="2"/>
      <c r="Z33" s="2"/>
      <c r="AA33" s="2"/>
      <c r="AB33" s="2"/>
      <c r="AC33" s="2"/>
      <c r="AD33" s="2"/>
      <c r="AE33" s="5"/>
      <c r="AF33" s="5"/>
      <c r="AG33" s="15"/>
      <c r="AH33" s="2"/>
      <c r="AI33" s="15"/>
      <c r="AJ33" s="27"/>
      <c r="AK33" s="2"/>
      <c r="AL33" s="2"/>
      <c r="AM33" s="2"/>
      <c r="AN33" s="2"/>
      <c r="AO33" s="2"/>
      <c r="AP33" s="8"/>
      <c r="AQ33" s="8"/>
      <c r="AR33" s="9"/>
      <c r="AS33" s="10"/>
      <c r="AT33" s="11"/>
      <c r="AU33" s="8"/>
      <c r="AV33" s="8"/>
      <c r="AW33" s="8"/>
      <c r="AX33" s="10"/>
      <c r="AY33" s="8"/>
      <c r="AZ33" s="8"/>
      <c r="BA33" s="13"/>
      <c r="BB33" s="44"/>
      <c r="BC33" s="46"/>
      <c r="BD33" s="13"/>
      <c r="BE33" s="69"/>
      <c r="BF33" s="69"/>
      <c r="BG33" s="69"/>
      <c r="BH33" s="69"/>
      <c r="BI33" s="75"/>
      <c r="BJ33" s="75"/>
      <c r="BK33" s="2"/>
      <c r="BL33" s="2"/>
      <c r="BM33" s="2"/>
      <c r="BN33" s="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</row>
    <row r="34" spans="1:78" x14ac:dyDescent="0.3">
      <c r="A34" s="2"/>
      <c r="B34" s="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2"/>
      <c r="S34" s="52"/>
      <c r="T34" s="52"/>
      <c r="U34" s="52"/>
      <c r="V34" s="52"/>
      <c r="W34" s="2"/>
      <c r="X34" s="2"/>
      <c r="Y34" s="2"/>
      <c r="Z34" s="2"/>
      <c r="AA34" s="2"/>
      <c r="AB34" s="2"/>
      <c r="AC34" s="2"/>
      <c r="AD34" s="2"/>
      <c r="AE34" s="5"/>
      <c r="AF34" s="5"/>
      <c r="AG34" s="15"/>
      <c r="AH34" s="2"/>
      <c r="AI34" s="15"/>
      <c r="AJ34" s="27"/>
      <c r="AK34" s="2"/>
      <c r="AL34" s="2"/>
      <c r="AM34" s="2"/>
      <c r="AN34" s="2"/>
      <c r="AO34" s="2"/>
      <c r="AP34" s="8"/>
      <c r="AQ34" s="16"/>
      <c r="AR34" s="17"/>
      <c r="AS34" s="18"/>
      <c r="AT34" s="16"/>
      <c r="AU34" s="16"/>
      <c r="AV34" s="16"/>
      <c r="AW34" s="16"/>
      <c r="AX34" s="18"/>
      <c r="AY34" s="16"/>
      <c r="AZ34" s="16"/>
      <c r="BA34" s="19"/>
      <c r="BB34" s="45"/>
      <c r="BC34" s="47"/>
      <c r="BD34" s="19"/>
      <c r="BE34" s="8"/>
      <c r="BF34" s="10"/>
      <c r="BG34" s="10"/>
      <c r="BH34" s="63"/>
      <c r="BI34" s="10"/>
      <c r="BJ34" s="10"/>
      <c r="BK34" s="2"/>
      <c r="BL34" s="2"/>
      <c r="BM34" s="2"/>
      <c r="BN34" s="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</row>
    <row r="35" spans="1:78" x14ac:dyDescent="0.3">
      <c r="A35" s="2"/>
      <c r="B35" s="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2"/>
      <c r="S35" s="52"/>
      <c r="T35" s="52"/>
      <c r="U35" s="52"/>
      <c r="V35" s="5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5"/>
      <c r="AH35" s="2"/>
      <c r="AI35" s="15"/>
      <c r="AJ35" s="27"/>
      <c r="AK35" s="2"/>
      <c r="AL35" s="2"/>
      <c r="AM35" s="2"/>
      <c r="AN35" s="2"/>
      <c r="AO35" s="2"/>
      <c r="AP35" s="8"/>
      <c r="AQ35" s="8"/>
      <c r="AR35" s="9"/>
      <c r="AS35" s="10"/>
      <c r="AT35" s="11"/>
      <c r="AU35" s="8"/>
      <c r="AV35" s="8"/>
      <c r="AW35" s="8"/>
      <c r="AX35" s="10"/>
      <c r="AY35" s="8"/>
      <c r="AZ35" s="8"/>
      <c r="BA35" s="13"/>
      <c r="BB35" s="44"/>
      <c r="BC35" s="46"/>
      <c r="BD35" s="13"/>
      <c r="BE35" s="8"/>
      <c r="BF35" s="10"/>
      <c r="BG35" s="10"/>
      <c r="BH35" s="63"/>
      <c r="BI35" s="10"/>
      <c r="BJ35" s="10"/>
      <c r="BK35" s="2"/>
      <c r="BL35" s="2"/>
      <c r="BM35" s="2"/>
      <c r="BN35" s="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</row>
    <row r="36" spans="1:78" x14ac:dyDescent="0.3">
      <c r="A36" s="2"/>
      <c r="B36" s="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2"/>
      <c r="S36" s="52"/>
      <c r="T36" s="52"/>
      <c r="U36" s="52"/>
      <c r="V36" s="52"/>
      <c r="W36" s="2"/>
      <c r="X36" s="2"/>
      <c r="Y36" s="2"/>
      <c r="Z36" s="2"/>
      <c r="AA36" s="2"/>
      <c r="AB36" s="2"/>
      <c r="AC36" s="2"/>
      <c r="AD36" s="2"/>
      <c r="AE36" s="5"/>
      <c r="AF36" s="5"/>
      <c r="AG36" s="20"/>
      <c r="AH36" s="52"/>
      <c r="AI36" s="20"/>
      <c r="AJ36" s="56"/>
      <c r="AK36" s="2"/>
      <c r="AL36" s="2"/>
      <c r="AM36" s="2"/>
      <c r="AN36" s="2"/>
      <c r="AO36" s="2"/>
      <c r="AP36" s="8"/>
      <c r="AQ36" s="16"/>
      <c r="AR36" s="17"/>
      <c r="AS36" s="18"/>
      <c r="AT36" s="16"/>
      <c r="AU36" s="16"/>
      <c r="AV36" s="16"/>
      <c r="AW36" s="16"/>
      <c r="AX36" s="18"/>
      <c r="AY36" s="16"/>
      <c r="AZ36" s="16"/>
      <c r="BA36" s="19"/>
      <c r="BB36" s="52"/>
      <c r="BC36" s="57"/>
      <c r="BD36" s="52"/>
      <c r="BE36" s="8"/>
      <c r="BF36" s="10"/>
      <c r="BG36" s="10"/>
      <c r="BH36" s="63"/>
      <c r="BI36" s="10"/>
      <c r="BJ36" s="10"/>
      <c r="BK36" s="2"/>
      <c r="BL36" s="2"/>
      <c r="BM36" s="2"/>
      <c r="BN36" s="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</row>
    <row r="37" spans="1:78" x14ac:dyDescent="0.3">
      <c r="A37" s="2"/>
      <c r="B37" s="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2"/>
      <c r="S37" s="52"/>
      <c r="T37" s="52"/>
      <c r="U37" s="52"/>
      <c r="V37" s="52"/>
      <c r="W37" s="2"/>
      <c r="X37" s="2"/>
      <c r="Y37" s="2"/>
      <c r="Z37" s="2"/>
      <c r="AA37" s="2"/>
      <c r="AB37" s="2"/>
      <c r="AC37" s="2"/>
      <c r="AD37" s="2"/>
      <c r="AE37" s="52"/>
      <c r="AF37" s="52"/>
      <c r="AG37" s="52"/>
      <c r="AH37" s="52"/>
      <c r="AI37" s="52"/>
      <c r="AJ37" s="5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8"/>
      <c r="BA37" s="13"/>
      <c r="BB37" s="10"/>
      <c r="BC37" s="79"/>
      <c r="BD37" s="2"/>
      <c r="BE37" s="8"/>
      <c r="BF37" s="10"/>
      <c r="BG37" s="10"/>
      <c r="BH37" s="63"/>
      <c r="BI37" s="10"/>
      <c r="BJ37" s="10"/>
      <c r="BK37" s="2"/>
      <c r="BL37" s="2"/>
      <c r="BM37" s="2"/>
      <c r="BN37" s="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</row>
    <row r="38" spans="1:78" x14ac:dyDescent="0.3">
      <c r="A38" s="2"/>
      <c r="B38" s="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2"/>
      <c r="S38" s="52"/>
      <c r="T38" s="52"/>
      <c r="U38" s="52"/>
      <c r="V38" s="52"/>
      <c r="W38" s="2"/>
      <c r="X38" s="2"/>
      <c r="Y38" s="2"/>
      <c r="Z38" s="2"/>
      <c r="AA38" s="2"/>
      <c r="AB38" s="2"/>
      <c r="AC38" s="2"/>
      <c r="AD38" s="2"/>
      <c r="AE38" s="52"/>
      <c r="AF38" s="52"/>
      <c r="AG38" s="52"/>
      <c r="AH38" s="52"/>
      <c r="AI38" s="52"/>
      <c r="AJ38" s="5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8"/>
      <c r="BA38" s="13"/>
      <c r="BB38" s="10"/>
      <c r="BC38" s="79"/>
      <c r="BD38" s="2"/>
      <c r="BE38" s="2"/>
      <c r="BF38" s="2"/>
      <c r="BG38" s="2"/>
      <c r="BH38" s="2"/>
      <c r="BI38" s="15"/>
      <c r="BJ38" s="15"/>
      <c r="BK38" s="2"/>
      <c r="BL38" s="2"/>
      <c r="BM38" s="2"/>
      <c r="BN38" s="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</row>
    <row r="39" spans="1:78" x14ac:dyDescent="0.3">
      <c r="A39" s="2"/>
      <c r="B39" s="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2"/>
      <c r="S39" s="15"/>
      <c r="T39" s="15"/>
      <c r="U39" s="15"/>
      <c r="V39" s="15"/>
      <c r="W39" s="2"/>
      <c r="X39" s="2"/>
      <c r="Y39" s="2"/>
      <c r="Z39" s="2"/>
      <c r="AA39" s="2"/>
      <c r="AB39" s="2"/>
      <c r="AC39" s="2"/>
      <c r="AD39" s="2"/>
      <c r="AE39" s="52"/>
      <c r="AF39" s="52"/>
      <c r="AG39" s="52"/>
      <c r="AH39" s="52"/>
      <c r="AI39" s="52"/>
      <c r="AJ39" s="5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0"/>
      <c r="BG39" s="20"/>
      <c r="BH39" s="49"/>
      <c r="BI39" s="20"/>
      <c r="BJ39" s="20"/>
      <c r="BK39" s="2"/>
      <c r="BL39" s="2"/>
      <c r="BM39" s="2"/>
      <c r="BN39" s="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</row>
    <row r="40" spans="1:78" x14ac:dyDescent="0.3">
      <c r="A40" s="2"/>
      <c r="B40" s="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2"/>
      <c r="S40" s="20"/>
      <c r="T40" s="20"/>
      <c r="U40" s="58"/>
      <c r="V40" s="58"/>
      <c r="W40" s="2"/>
      <c r="X40" s="2"/>
      <c r="Y40" s="2"/>
      <c r="Z40" s="2"/>
      <c r="AA40" s="2"/>
      <c r="AB40" s="2"/>
      <c r="AC40" s="2"/>
      <c r="AD40" s="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2"/>
      <c r="BF40" s="2"/>
      <c r="BG40" s="2"/>
      <c r="BH40" s="81"/>
      <c r="BI40" s="20"/>
      <c r="BJ40" s="20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</row>
    <row r="41" spans="1:78" x14ac:dyDescent="0.3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7"/>
      <c r="BJ41" s="57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</row>
    <row r="42" spans="1:78" x14ac:dyDescent="0.3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7"/>
      <c r="BF42" s="20"/>
      <c r="BG42" s="20"/>
      <c r="BH42" s="20"/>
      <c r="BI42" s="20"/>
      <c r="BJ42" s="20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</row>
    <row r="43" spans="1:78" x14ac:dyDescent="0.3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65"/>
      <c r="BF43" s="10"/>
      <c r="BG43" s="10"/>
      <c r="BH43" s="63"/>
      <c r="BI43" s="10"/>
      <c r="BJ43" s="10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</row>
    <row r="44" spans="1:78" x14ac:dyDescent="0.3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8"/>
      <c r="BF44" s="10"/>
      <c r="BG44" s="10"/>
      <c r="BH44" s="63"/>
      <c r="BI44" s="10"/>
      <c r="BJ44" s="10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</row>
    <row r="45" spans="1:78" x14ac:dyDescent="0.3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8"/>
      <c r="BF45" s="10"/>
      <c r="BG45" s="10"/>
      <c r="BH45" s="63"/>
      <c r="BI45" s="10"/>
      <c r="BJ45" s="10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</row>
    <row r="46" spans="1:78" x14ac:dyDescent="0.3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8"/>
      <c r="BF46" s="10"/>
      <c r="BG46" s="10"/>
      <c r="BH46" s="63"/>
      <c r="BI46" s="10"/>
      <c r="BJ46" s="10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</row>
    <row r="47" spans="1:78" x14ac:dyDescent="0.3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8"/>
      <c r="BF47" s="10"/>
      <c r="BG47" s="10"/>
      <c r="BH47" s="8"/>
      <c r="BI47" s="10"/>
      <c r="BJ47" s="10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</row>
    <row r="48" spans="1:78" x14ac:dyDescent="0.3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65"/>
      <c r="BF48" s="10"/>
      <c r="BG48" s="10"/>
      <c r="BH48" s="63"/>
      <c r="BI48" s="10"/>
      <c r="BJ48" s="10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</row>
    <row r="49" spans="1:78" x14ac:dyDescent="0.3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8"/>
      <c r="BF49" s="10"/>
      <c r="BG49" s="10"/>
      <c r="BH49" s="63"/>
      <c r="BI49" s="10"/>
      <c r="BJ49" s="10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</row>
    <row r="50" spans="1:78" x14ac:dyDescent="0.3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8"/>
      <c r="BF50" s="10"/>
      <c r="BG50" s="10"/>
      <c r="BH50" s="63"/>
      <c r="BI50" s="10"/>
      <c r="BJ50" s="10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</row>
    <row r="51" spans="1:78" x14ac:dyDescent="0.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8"/>
      <c r="BF51" s="10"/>
      <c r="BG51" s="10"/>
      <c r="BH51" s="63"/>
      <c r="BI51" s="10"/>
      <c r="BJ51" s="10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</row>
    <row r="52" spans="1:78" x14ac:dyDescent="0.3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8"/>
      <c r="BF52" s="10"/>
      <c r="BG52" s="10"/>
      <c r="BH52" s="63"/>
      <c r="BI52" s="10"/>
      <c r="BJ52" s="10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</row>
    <row r="53" spans="1:78" x14ac:dyDescent="0.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69"/>
      <c r="BF53" s="69"/>
      <c r="BG53" s="69"/>
      <c r="BH53" s="69"/>
      <c r="BI53" s="75"/>
      <c r="BJ53" s="75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</row>
    <row r="54" spans="1:78" x14ac:dyDescent="0.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8"/>
      <c r="BF54" s="10"/>
      <c r="BG54" s="10"/>
      <c r="BH54" s="63"/>
      <c r="BI54" s="10"/>
      <c r="BJ54" s="10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</row>
    <row r="55" spans="1:78" x14ac:dyDescent="0.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8"/>
      <c r="BF55" s="10"/>
      <c r="BG55" s="10"/>
      <c r="BH55" s="63"/>
      <c r="BI55" s="10"/>
      <c r="BJ55" s="10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</row>
    <row r="56" spans="1:78" x14ac:dyDescent="0.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8"/>
      <c r="BF56" s="10"/>
      <c r="BG56" s="10"/>
      <c r="BH56" s="63"/>
      <c r="BI56" s="10"/>
      <c r="BJ56" s="10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</row>
    <row r="57" spans="1:78" x14ac:dyDescent="0.3">
      <c r="BE57" s="8"/>
      <c r="BF57" s="10"/>
      <c r="BG57" s="10"/>
      <c r="BH57" s="63"/>
      <c r="BI57" s="10"/>
      <c r="BJ57" s="10"/>
    </row>
    <row r="58" spans="1:78" x14ac:dyDescent="0.3">
      <c r="BE58" s="2"/>
      <c r="BF58" s="52"/>
      <c r="BG58" s="52"/>
      <c r="BH58" s="2"/>
      <c r="BI58" s="57"/>
      <c r="BJ58" s="57"/>
    </row>
    <row r="59" spans="1:78" x14ac:dyDescent="0.3">
      <c r="BE59" s="48"/>
      <c r="BF59" s="20"/>
      <c r="BG59" s="20"/>
      <c r="BH59" s="49"/>
      <c r="BI59" s="20"/>
      <c r="BJ59" s="20"/>
    </row>
    <row r="60" spans="1:78" x14ac:dyDescent="0.3">
      <c r="BE60" s="52"/>
      <c r="BF60" s="52"/>
      <c r="BG60" s="52"/>
      <c r="BH60" s="81"/>
      <c r="BI60" s="20"/>
      <c r="BJ60" s="20"/>
    </row>
  </sheetData>
  <sheetProtection sheet="1" objects="1" scenarios="1"/>
  <sortState xmlns:xlrd2="http://schemas.microsoft.com/office/spreadsheetml/2017/richdata2" ref="A5:AN18">
    <sortCondition ref="C5:C18"/>
  </sortState>
  <pageMargins left="0.2" right="0.2" top="0.25" bottom="0.2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79-80 Player Stats</vt:lpstr>
      <vt:lpstr>'79-80 Player Stats'!Print_Area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Davis</dc:creator>
  <cp:lastModifiedBy>T. Davis</cp:lastModifiedBy>
  <cp:lastPrinted>2024-11-28T14:57:51Z</cp:lastPrinted>
  <dcterms:created xsi:type="dcterms:W3CDTF">2015-11-28T21:58:43Z</dcterms:created>
  <dcterms:modified xsi:type="dcterms:W3CDTF">2025-02-15T20:01:34Z</dcterms:modified>
</cp:coreProperties>
</file>