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California Dreams\"/>
    </mc:Choice>
  </mc:AlternateContent>
  <xr:revisionPtr revIDLastSave="0" documentId="13_ncr:1_{C807B249-03E8-48D2-B6D8-06BCF1E2C2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 - Results" sheetId="2" r:id="rId1"/>
  </sheets>
  <definedNames>
    <definedName name="_xlnm.Print_Area" localSheetId="0">'79-80 Schedule - Results'!$A$1:$T$62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M41" i="2" s="1"/>
  <c r="K40" i="2"/>
  <c r="M40" i="2" s="1"/>
  <c r="R61" i="2"/>
  <c r="Q59" i="2"/>
  <c r="P59" i="2"/>
  <c r="S58" i="2"/>
  <c r="Q58" i="2"/>
  <c r="P58" i="2"/>
  <c r="T57" i="2"/>
  <c r="S57" i="2"/>
  <c r="Q57" i="2"/>
  <c r="P57" i="2"/>
  <c r="S56" i="2"/>
  <c r="Q56" i="2"/>
  <c r="P56" i="2"/>
  <c r="T54" i="2"/>
  <c r="S54" i="2"/>
  <c r="Q54" i="2"/>
  <c r="P54" i="2"/>
  <c r="T53" i="2"/>
  <c r="S53" i="2"/>
  <c r="Q53" i="2"/>
  <c r="P53" i="2"/>
  <c r="T52" i="2"/>
  <c r="S52" i="2"/>
  <c r="Q52" i="2"/>
  <c r="P52" i="2"/>
  <c r="T51" i="2"/>
  <c r="S51" i="2"/>
  <c r="Q51" i="2"/>
  <c r="P51" i="2"/>
  <c r="T50" i="2"/>
  <c r="S50" i="2"/>
  <c r="Q50" i="2"/>
  <c r="P50" i="2"/>
  <c r="T48" i="2"/>
  <c r="S48" i="2"/>
  <c r="Q48" i="2"/>
  <c r="P48" i="2"/>
  <c r="T47" i="2"/>
  <c r="S47" i="2"/>
  <c r="Q47" i="2"/>
  <c r="P47" i="2"/>
  <c r="T46" i="2"/>
  <c r="S46" i="2"/>
  <c r="Q46" i="2"/>
  <c r="P46" i="2"/>
  <c r="T45" i="2"/>
  <c r="S45" i="2"/>
  <c r="Q45" i="2"/>
  <c r="P45" i="2"/>
  <c r="S41" i="2"/>
  <c r="S42" i="2" s="1"/>
  <c r="R41" i="2"/>
  <c r="Q41" i="2"/>
  <c r="P41" i="2"/>
  <c r="T39" i="2"/>
  <c r="S39" i="2"/>
  <c r="T34" i="2"/>
  <c r="R21" i="2"/>
  <c r="Q21" i="2"/>
  <c r="P21" i="2"/>
  <c r="T19" i="2"/>
  <c r="T59" i="2" s="1"/>
  <c r="S19" i="2"/>
  <c r="S59" i="2" s="1"/>
  <c r="S61" i="2" s="1"/>
  <c r="S62" i="2" s="1"/>
  <c r="T18" i="2"/>
  <c r="T58" i="2" s="1"/>
  <c r="T16" i="2"/>
  <c r="T56" i="2" s="1"/>
  <c r="T61" i="2" l="1"/>
  <c r="T62" i="2" s="1"/>
  <c r="P61" i="2"/>
  <c r="T41" i="2"/>
  <c r="T42" i="2" s="1"/>
  <c r="Q61" i="2"/>
  <c r="T21" i="2"/>
  <c r="T22" i="2" s="1"/>
  <c r="S21" i="2"/>
  <c r="S22" i="2" s="1"/>
</calcChain>
</file>

<file path=xl/sharedStrings.xml><?xml version="1.0" encoding="utf-8"?>
<sst xmlns="http://schemas.openxmlformats.org/spreadsheetml/2006/main" count="334" uniqueCount="151">
  <si>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</si>
  <si>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</si>
  <si>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</si>
  <si>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</si>
  <si>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</si>
  <si>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</si>
  <si>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</si>
  <si>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</si>
  <si>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</si>
  <si>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Coach</t>
  </si>
  <si>
    <t>Friday</t>
  </si>
  <si>
    <t>0-1</t>
  </si>
  <si>
    <t>California</t>
  </si>
  <si>
    <t>Chicago</t>
  </si>
  <si>
    <t>1-0</t>
  </si>
  <si>
    <t>OT</t>
  </si>
  <si>
    <t>Mel Sims</t>
  </si>
  <si>
    <t>Sunday</t>
  </si>
  <si>
    <t>0-2</t>
  </si>
  <si>
    <t>Iowa</t>
  </si>
  <si>
    <t>Cedar Rapids</t>
  </si>
  <si>
    <t>Tuesday</t>
  </si>
  <si>
    <t>3-0</t>
  </si>
  <si>
    <t>San Francisco</t>
  </si>
  <si>
    <t>0-3</t>
  </si>
  <si>
    <t>Saturday</t>
  </si>
  <si>
    <t>0-4</t>
  </si>
  <si>
    <t>Houston</t>
  </si>
  <si>
    <t>2-0</t>
  </si>
  <si>
    <t>Hofheinz Pavilion</t>
  </si>
  <si>
    <t>0-5</t>
  </si>
  <si>
    <t>Dallas</t>
  </si>
  <si>
    <t>1-1</t>
  </si>
  <si>
    <t>Thursday</t>
  </si>
  <si>
    <t>1-5</t>
  </si>
  <si>
    <t>St. Louis</t>
  </si>
  <si>
    <t>Kiel Auditorium</t>
  </si>
  <si>
    <t>1-6</t>
  </si>
  <si>
    <t>New York</t>
  </si>
  <si>
    <t>3-1</t>
  </si>
  <si>
    <t>Monday</t>
  </si>
  <si>
    <t>1-7</t>
  </si>
  <si>
    <t>Milwaukee</t>
  </si>
  <si>
    <t>1-4</t>
  </si>
  <si>
    <t>Milwaukee Arena</t>
  </si>
  <si>
    <t>2-6</t>
  </si>
  <si>
    <t>Philadelphia</t>
  </si>
  <si>
    <t>2-7</t>
  </si>
  <si>
    <t>5-5</t>
  </si>
  <si>
    <t>New Orleans</t>
  </si>
  <si>
    <t>2-8</t>
  </si>
  <si>
    <t>Wednesday</t>
  </si>
  <si>
    <t>9-2</t>
  </si>
  <si>
    <t>2-9</t>
  </si>
  <si>
    <t>2-10</t>
  </si>
  <si>
    <t>11-4</t>
  </si>
  <si>
    <t>Artie Blouin</t>
  </si>
  <si>
    <t>9-9</t>
  </si>
  <si>
    <t>3-10</t>
  </si>
  <si>
    <t>Washington</t>
  </si>
  <si>
    <t>3-11</t>
  </si>
  <si>
    <t>12-6</t>
  </si>
  <si>
    <t>9-11</t>
  </si>
  <si>
    <t>New Jersey</t>
  </si>
  <si>
    <t>4-11</t>
  </si>
  <si>
    <t>11-8</t>
  </si>
  <si>
    <t>4-12</t>
  </si>
  <si>
    <t>6-14</t>
  </si>
  <si>
    <t>5-12</t>
  </si>
  <si>
    <t>14-9</t>
  </si>
  <si>
    <t>6-12</t>
  </si>
  <si>
    <t>6-13</t>
  </si>
  <si>
    <t>12-10</t>
  </si>
  <si>
    <t>W</t>
  </si>
  <si>
    <t>L</t>
  </si>
  <si>
    <t>Pct</t>
  </si>
  <si>
    <t>For</t>
  </si>
  <si>
    <t>Agst</t>
  </si>
  <si>
    <t>11-9</t>
  </si>
  <si>
    <t>14-12</t>
  </si>
  <si>
    <t>7-14</t>
  </si>
  <si>
    <t>Nancy Dunkle</t>
  </si>
  <si>
    <t>16-8</t>
  </si>
  <si>
    <t>8-14</t>
  </si>
  <si>
    <t>16-10</t>
  </si>
  <si>
    <t>8-15</t>
  </si>
  <si>
    <t>7-22</t>
  </si>
  <si>
    <t>9-15</t>
  </si>
  <si>
    <t>9-16</t>
  </si>
  <si>
    <t>14-13</t>
  </si>
  <si>
    <t>C.C.M.</t>
  </si>
  <si>
    <t>9-17</t>
  </si>
  <si>
    <t>Minnesota</t>
  </si>
  <si>
    <t>17-7</t>
  </si>
  <si>
    <t>Met Center</t>
  </si>
  <si>
    <t>10-17</t>
  </si>
  <si>
    <t>15-12</t>
  </si>
  <si>
    <t>Baltimore</t>
  </si>
  <si>
    <t>11-17</t>
  </si>
  <si>
    <t>16-13</t>
  </si>
  <si>
    <t>California FOLDS</t>
  </si>
  <si>
    <t>Totals</t>
  </si>
  <si>
    <t>Game #</t>
  </si>
  <si>
    <t xml:space="preserve"> 1-5</t>
  </si>
  <si>
    <t xml:space="preserve"> 1-6</t>
  </si>
  <si>
    <t xml:space="preserve"> 1-7</t>
  </si>
  <si>
    <t xml:space="preserve"> 2-7</t>
  </si>
  <si>
    <t xml:space="preserve"> 2-8</t>
  </si>
  <si>
    <t xml:space="preserve"> 0-1</t>
  </si>
  <si>
    <t xml:space="preserve"> 1-2</t>
  </si>
  <si>
    <t xml:space="preserve"> 2-3</t>
  </si>
  <si>
    <t xml:space="preserve"> 3-3</t>
  </si>
  <si>
    <t xml:space="preserve"> 4-3</t>
  </si>
  <si>
    <t xml:space="preserve"> 4-4</t>
  </si>
  <si>
    <t xml:space="preserve"> 4-5</t>
  </si>
  <si>
    <t xml:space="preserve"> 1-0</t>
  </si>
  <si>
    <t xml:space="preserve"> 2-0</t>
  </si>
  <si>
    <t xml:space="preserve"> 2-1</t>
  </si>
  <si>
    <t xml:space="preserve"> 3-1</t>
  </si>
  <si>
    <t xml:space="preserve"> 3-2</t>
  </si>
  <si>
    <t xml:space="preserve"> 5-3</t>
  </si>
  <si>
    <t>At Home</t>
  </si>
  <si>
    <t>On Road</t>
  </si>
  <si>
    <t>TOTALS</t>
  </si>
  <si>
    <t>Madison Square Garden</t>
  </si>
  <si>
    <t>DePaul - Alumni Hall</t>
  </si>
  <si>
    <t>Covention Center</t>
  </si>
  <si>
    <t>S.F. Civic Auditorium</t>
  </si>
  <si>
    <t>California Dreams</t>
  </si>
  <si>
    <t>Games w/Attend</t>
  </si>
  <si>
    <t>1979 - 1980  Schedule &amp; Results</t>
  </si>
  <si>
    <t>238-A</t>
  </si>
  <si>
    <t>285-A</t>
  </si>
  <si>
    <t>305-A</t>
  </si>
  <si>
    <t>309-A</t>
  </si>
  <si>
    <t>315-A</t>
  </si>
  <si>
    <t>Tulane-Orig RUSTON, LA</t>
  </si>
  <si>
    <t>Attend</t>
  </si>
  <si>
    <t xml:space="preserve"> 5 Loss row</t>
  </si>
  <si>
    <t>Is this Correct Score</t>
  </si>
  <si>
    <t xml:space="preserve"> 3 Loss row</t>
  </si>
  <si>
    <t>Home Games</t>
  </si>
  <si>
    <t>Away Games</t>
  </si>
  <si>
    <t xml:space="preserve"> # Games</t>
  </si>
  <si>
    <t xml:space="preserve"> 0-2</t>
  </si>
  <si>
    <t xml:space="preserve"> 1-3</t>
  </si>
  <si>
    <t xml:space="preserve"> 2-4</t>
  </si>
  <si>
    <t xml:space="preserve"> 3-4</t>
  </si>
  <si>
    <t xml:space="preserve"> 4-6</t>
  </si>
  <si>
    <t>Long Beach Arena</t>
  </si>
  <si>
    <t>Anaheim Convention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</si>
</sst>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8" fillId="2" borderId="0" xfId="0" applyFont="1" applyFill="1" applyAlignment="1">
      <alignment horizontal="center"/>
    </xf>
    <xf numFmtId="0" fontId="11" fillId="0" borderId="0" xfId="0" applyFont="1"/>
    <xf numFmtId="164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6" xfId="0" applyFont="1" applyBorder="1"/>
    <xf numFmtId="165" fontId="4" fillId="0" borderId="0" xfId="0" applyNumberFormat="1" applyFont="1"/>
    <xf numFmtId="0" fontId="4" fillId="0" borderId="4" xfId="0" applyFont="1" applyBorder="1" applyAlignment="1">
      <alignment horizontal="center"/>
    </xf>
    <xf numFmtId="0" fontId="6" fillId="0" borderId="6" xfId="0" applyFont="1" applyBorder="1"/>
    <xf numFmtId="0" fontId="2" fillId="0" borderId="7" xfId="0" applyFont="1" applyBorder="1"/>
    <xf numFmtId="0" fontId="4" fillId="2" borderId="7" xfId="0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0" xfId="0" applyFont="1"/>
    <xf numFmtId="0" fontId="12" fillId="0" borderId="0" xfId="0" applyFont="1" applyAlignment="1">
      <alignment horizontal="center"/>
    </xf>
    <xf numFmtId="165" fontId="6" fillId="0" borderId="0" xfId="0" applyNumberFormat="1" applyFont="1"/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14" fillId="0" borderId="4" xfId="0" applyFont="1" applyBorder="1"/>
    <xf numFmtId="0" fontId="14" fillId="0" borderId="0" xfId="0" applyFont="1"/>
    <xf numFmtId="164" fontId="13" fillId="0" borderId="0" xfId="0" applyNumberFormat="1" applyFont="1"/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6" fillId="0" borderId="0" xfId="0" applyFont="1"/>
    <xf numFmtId="164" fontId="4" fillId="0" borderId="0" xfId="1" applyNumberFormat="1" applyFont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0" fillId="2" borderId="1" xfId="0" applyFill="1" applyBorder="1"/>
    <xf numFmtId="0" fontId="8" fillId="2" borderId="2" xfId="0" applyFont="1" applyFill="1" applyBorder="1"/>
    <xf numFmtId="0" fontId="0" fillId="2" borderId="3" xfId="0" applyFill="1" applyBorder="1"/>
    <xf numFmtId="0" fontId="8" fillId="2" borderId="4" xfId="0" applyFont="1" applyFill="1" applyBorder="1"/>
    <xf numFmtId="164" fontId="8" fillId="2" borderId="0" xfId="0" applyNumberFormat="1" applyFont="1" applyFill="1"/>
    <xf numFmtId="166" fontId="8" fillId="2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166" fontId="8" fillId="2" borderId="8" xfId="0" applyNumberFormat="1" applyFont="1" applyFill="1" applyBorder="1" applyAlignment="1">
      <alignment horizontal="center"/>
    </xf>
    <xf numFmtId="43" fontId="8" fillId="2" borderId="0" xfId="1" applyFont="1" applyFill="1" applyAlignment="1">
      <alignment horizontal="center"/>
    </xf>
    <xf numFmtId="43" fontId="8" fillId="2" borderId="7" xfId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4" borderId="0" xfId="0" applyFont="1" applyFill="1"/>
    <xf numFmtId="164" fontId="9" fillId="0" borderId="0" xfId="0" applyNumberFormat="1" applyFont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7" fillId="5" borderId="0" xfId="0" applyFont="1" applyFill="1"/>
    <xf numFmtId="164" fontId="6" fillId="5" borderId="0" xfId="0" applyNumberFormat="1" applyFont="1" applyFill="1"/>
    <xf numFmtId="164" fontId="6" fillId="5" borderId="0" xfId="0" applyNumberFormat="1" applyFont="1" applyFill="1" applyAlignment="1">
      <alignment horizontal="left"/>
    </xf>
    <xf numFmtId="164" fontId="6" fillId="5" borderId="0" xfId="0" applyNumberFormat="1" applyFont="1" applyFill="1" applyAlignment="1">
      <alignment horizontal="center"/>
    </xf>
    <xf numFmtId="0" fontId="8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1AD2-80E0-4B55-8943-A39E4C809C9A}">
  <sheetPr>
    <pageSetUpPr fitToPage="1"/>
  </sheetPr>
  <dimension ref="A1:V62"/>
  <sheetViews>
    <sheetView tabSelected="1" workbookViewId="0"/>
  </sheetViews>
  <sheetFormatPr defaultRowHeight="14.4" x14ac:dyDescent="0.3"/>
  <cols>
    <col min="1" max="1" width="6.33203125" customWidth="1"/>
    <col min="3" max="3" width="9.33203125" customWidth="1"/>
    <col min="4" max="4" width="6.109375" customWidth="1"/>
    <col min="5" max="5" width="13.109375" customWidth="1"/>
    <col min="6" max="7" width="5.109375" bestFit="1" customWidth="1"/>
    <col min="8" max="8" width="11" customWidth="1"/>
    <col min="9" max="9" width="6.5546875" customWidth="1"/>
    <col min="10" max="10" width="20.5546875" customWidth="1"/>
    <col min="11" max="11" width="9.77734375" customWidth="1"/>
    <col min="12" max="12" width="23.77734375" customWidth="1"/>
    <col min="13" max="13" width="11.33203125" customWidth="1"/>
    <col min="14" max="14" width="7.21875" customWidth="1"/>
    <col min="15" max="15" width="12.109375" customWidth="1"/>
    <col min="16" max="16" width="4.6640625" customWidth="1"/>
    <col min="17" max="17" width="5" customWidth="1"/>
    <col min="18" max="18" width="6.77734375" customWidth="1"/>
    <col min="19" max="19" width="7.109375" customWidth="1"/>
    <col min="20" max="20" width="6.88671875" customWidth="1"/>
  </cols>
  <sheetData>
    <row r="1" spans="1:22" ht="21" x14ac:dyDescent="0.4">
      <c r="A1" s="54" t="s">
        <v>128</v>
      </c>
      <c r="F1" s="54" t="s">
        <v>130</v>
      </c>
    </row>
    <row r="3" spans="1:22" ht="15" thickBot="1" x14ac:dyDescent="0.35"/>
    <row r="4" spans="1:22" x14ac:dyDescent="0.3">
      <c r="A4" s="19" t="s">
        <v>102</v>
      </c>
      <c r="B4" s="2" t="s">
        <v>0</v>
      </c>
      <c r="C4" s="3" t="s">
        <v>1</v>
      </c>
      <c r="D4" s="2" t="s">
        <v>2</v>
      </c>
      <c r="E4" s="2" t="s">
        <v>3</v>
      </c>
      <c r="F4" s="2" t="s">
        <v>4</v>
      </c>
      <c r="G4" s="2" t="s">
        <v>4</v>
      </c>
      <c r="H4" s="2" t="s">
        <v>5</v>
      </c>
      <c r="I4" s="2" t="s">
        <v>2</v>
      </c>
      <c r="J4" s="2" t="s">
        <v>7</v>
      </c>
      <c r="K4" s="2" t="s">
        <v>8</v>
      </c>
      <c r="L4" s="2" t="s">
        <v>6</v>
      </c>
      <c r="M4" s="2" t="s">
        <v>9</v>
      </c>
      <c r="N4" s="2" t="s">
        <v>2</v>
      </c>
      <c r="O4" s="53" t="s">
        <v>121</v>
      </c>
      <c r="P4" s="26" t="s">
        <v>73</v>
      </c>
      <c r="Q4" s="26" t="s">
        <v>74</v>
      </c>
      <c r="R4" s="26" t="s">
        <v>75</v>
      </c>
      <c r="S4" s="26" t="s">
        <v>76</v>
      </c>
      <c r="T4" s="27" t="s">
        <v>77</v>
      </c>
    </row>
    <row r="5" spans="1:22" ht="16.95" customHeight="1" x14ac:dyDescent="0.3">
      <c r="A5" s="6">
        <v>139</v>
      </c>
      <c r="B5" s="4" t="s">
        <v>10</v>
      </c>
      <c r="C5" s="5">
        <v>29175</v>
      </c>
      <c r="D5" s="6" t="s">
        <v>11</v>
      </c>
      <c r="E5" s="4" t="s">
        <v>12</v>
      </c>
      <c r="F5" s="4">
        <v>113</v>
      </c>
      <c r="G5" s="4">
        <v>118</v>
      </c>
      <c r="H5" s="7" t="s">
        <v>13</v>
      </c>
      <c r="I5" s="6" t="s">
        <v>14</v>
      </c>
      <c r="J5" s="4" t="s">
        <v>125</v>
      </c>
      <c r="K5" s="9">
        <v>3708</v>
      </c>
      <c r="L5" s="8" t="s">
        <v>15</v>
      </c>
      <c r="M5" s="20" t="s">
        <v>16</v>
      </c>
      <c r="N5" s="22" t="s">
        <v>11</v>
      </c>
      <c r="O5" s="42" t="s">
        <v>63</v>
      </c>
      <c r="P5" s="6">
        <v>1</v>
      </c>
      <c r="Q5" s="6">
        <v>0</v>
      </c>
      <c r="R5" s="41">
        <v>1</v>
      </c>
      <c r="S5" s="6">
        <v>99</v>
      </c>
      <c r="T5" s="47">
        <v>94</v>
      </c>
      <c r="V5" s="6"/>
    </row>
    <row r="6" spans="1:22" ht="16.95" customHeight="1" x14ac:dyDescent="0.3">
      <c r="A6" s="75">
        <v>144</v>
      </c>
      <c r="B6" s="76" t="s">
        <v>17</v>
      </c>
      <c r="C6" s="77">
        <v>29177</v>
      </c>
      <c r="D6" s="75" t="s">
        <v>18</v>
      </c>
      <c r="E6" s="76" t="s">
        <v>12</v>
      </c>
      <c r="F6" s="76">
        <v>86</v>
      </c>
      <c r="G6" s="76">
        <v>124</v>
      </c>
      <c r="H6" s="78" t="s">
        <v>19</v>
      </c>
      <c r="I6" s="75" t="s">
        <v>14</v>
      </c>
      <c r="J6" s="76" t="s">
        <v>20</v>
      </c>
      <c r="K6" s="79">
        <v>1895</v>
      </c>
      <c r="L6" s="76"/>
      <c r="M6" s="80" t="s">
        <v>16</v>
      </c>
      <c r="N6" s="81" t="s">
        <v>18</v>
      </c>
      <c r="O6" s="43" t="s">
        <v>38</v>
      </c>
      <c r="P6" s="6">
        <v>0</v>
      </c>
      <c r="Q6" s="6">
        <v>1</v>
      </c>
      <c r="R6" s="41">
        <v>0</v>
      </c>
      <c r="S6" s="6">
        <v>91</v>
      </c>
      <c r="T6" s="47">
        <v>110</v>
      </c>
      <c r="V6" s="6"/>
    </row>
    <row r="7" spans="1:22" ht="16.95" customHeight="1" x14ac:dyDescent="0.3">
      <c r="A7" s="6">
        <v>145</v>
      </c>
      <c r="B7" s="4" t="s">
        <v>21</v>
      </c>
      <c r="C7" s="5">
        <v>29179</v>
      </c>
      <c r="D7" s="6" t="s">
        <v>22</v>
      </c>
      <c r="E7" s="7" t="s">
        <v>23</v>
      </c>
      <c r="F7" s="4">
        <v>98</v>
      </c>
      <c r="G7" s="4">
        <v>91</v>
      </c>
      <c r="H7" s="4" t="s">
        <v>12</v>
      </c>
      <c r="I7" s="6" t="s">
        <v>24</v>
      </c>
      <c r="J7" s="4" t="s">
        <v>149</v>
      </c>
      <c r="K7" s="9">
        <v>928</v>
      </c>
      <c r="L7" s="4"/>
      <c r="M7" s="20" t="s">
        <v>16</v>
      </c>
      <c r="N7" s="22" t="s">
        <v>24</v>
      </c>
      <c r="O7" s="43" t="s">
        <v>46</v>
      </c>
      <c r="P7" s="6">
        <v>1</v>
      </c>
      <c r="Q7" s="6">
        <v>0</v>
      </c>
      <c r="R7" s="41">
        <v>1</v>
      </c>
      <c r="S7" s="6">
        <v>84</v>
      </c>
      <c r="T7" s="47">
        <v>70</v>
      </c>
      <c r="V7" s="6"/>
    </row>
    <row r="8" spans="1:22" ht="16.95" customHeight="1" x14ac:dyDescent="0.3">
      <c r="A8" s="75">
        <v>151</v>
      </c>
      <c r="B8" s="76" t="s">
        <v>25</v>
      </c>
      <c r="C8" s="77">
        <v>29183</v>
      </c>
      <c r="D8" s="75" t="s">
        <v>26</v>
      </c>
      <c r="E8" s="76" t="s">
        <v>12</v>
      </c>
      <c r="F8" s="76">
        <v>84</v>
      </c>
      <c r="G8" s="76">
        <v>108</v>
      </c>
      <c r="H8" s="78" t="s">
        <v>27</v>
      </c>
      <c r="I8" s="75" t="s">
        <v>28</v>
      </c>
      <c r="J8" s="76" t="s">
        <v>29</v>
      </c>
      <c r="K8" s="79">
        <v>2103</v>
      </c>
      <c r="L8" s="76"/>
      <c r="M8" s="80" t="s">
        <v>16</v>
      </c>
      <c r="N8" s="81" t="s">
        <v>26</v>
      </c>
      <c r="O8" s="43" t="s">
        <v>59</v>
      </c>
      <c r="P8" s="6">
        <v>0</v>
      </c>
      <c r="Q8" s="6">
        <v>0</v>
      </c>
      <c r="R8" s="41">
        <v>0</v>
      </c>
      <c r="S8" s="6">
        <v>0</v>
      </c>
      <c r="T8" s="47">
        <v>0</v>
      </c>
      <c r="V8" s="6"/>
    </row>
    <row r="9" spans="1:22" ht="16.95" customHeight="1" x14ac:dyDescent="0.3">
      <c r="A9" s="6">
        <v>156</v>
      </c>
      <c r="B9" s="4" t="s">
        <v>21</v>
      </c>
      <c r="C9" s="5">
        <v>29186</v>
      </c>
      <c r="D9" s="6" t="s">
        <v>30</v>
      </c>
      <c r="E9" s="4" t="s">
        <v>12</v>
      </c>
      <c r="F9" s="4">
        <v>100</v>
      </c>
      <c r="G9" s="4">
        <v>116</v>
      </c>
      <c r="H9" s="7" t="s">
        <v>31</v>
      </c>
      <c r="I9" s="6" t="s">
        <v>32</v>
      </c>
      <c r="J9" s="4" t="s">
        <v>126</v>
      </c>
      <c r="K9" s="9">
        <v>2477</v>
      </c>
      <c r="L9" s="8" t="s">
        <v>138</v>
      </c>
      <c r="M9" s="20" t="s">
        <v>16</v>
      </c>
      <c r="N9" s="22" t="s">
        <v>30</v>
      </c>
      <c r="O9" s="43"/>
      <c r="P9" s="6"/>
      <c r="Q9" s="6"/>
      <c r="R9" s="4"/>
      <c r="S9" s="6"/>
      <c r="T9" s="47"/>
      <c r="V9" s="6"/>
    </row>
    <row r="10" spans="1:22" ht="16.95" customHeight="1" x14ac:dyDescent="0.3">
      <c r="A10" s="75">
        <v>161</v>
      </c>
      <c r="B10" s="76" t="s">
        <v>33</v>
      </c>
      <c r="C10" s="77">
        <v>29188</v>
      </c>
      <c r="D10" s="75" t="s">
        <v>34</v>
      </c>
      <c r="E10" s="78" t="s">
        <v>12</v>
      </c>
      <c r="F10" s="76">
        <v>90</v>
      </c>
      <c r="G10" s="76">
        <v>87</v>
      </c>
      <c r="H10" s="76" t="s">
        <v>35</v>
      </c>
      <c r="I10" s="75" t="s">
        <v>26</v>
      </c>
      <c r="J10" s="76" t="s">
        <v>36</v>
      </c>
      <c r="K10" s="79">
        <v>975</v>
      </c>
      <c r="L10" s="82" t="s">
        <v>139</v>
      </c>
      <c r="M10" s="80" t="s">
        <v>16</v>
      </c>
      <c r="N10" s="81" t="s">
        <v>103</v>
      </c>
      <c r="O10" s="42" t="s">
        <v>13</v>
      </c>
      <c r="P10" s="6">
        <v>1</v>
      </c>
      <c r="Q10" s="6">
        <v>0</v>
      </c>
      <c r="R10" s="41">
        <v>1</v>
      </c>
      <c r="S10" s="6">
        <v>89</v>
      </c>
      <c r="T10" s="47">
        <v>84</v>
      </c>
      <c r="V10" s="6"/>
    </row>
    <row r="11" spans="1:22" ht="16.95" customHeight="1" x14ac:dyDescent="0.3">
      <c r="A11" s="6">
        <v>166</v>
      </c>
      <c r="B11" s="4" t="s">
        <v>25</v>
      </c>
      <c r="C11" s="5">
        <v>29190</v>
      </c>
      <c r="D11" s="6" t="s">
        <v>37</v>
      </c>
      <c r="E11" s="4" t="s">
        <v>12</v>
      </c>
      <c r="F11" s="4">
        <v>108</v>
      </c>
      <c r="G11" s="4">
        <v>119</v>
      </c>
      <c r="H11" s="7" t="s">
        <v>38</v>
      </c>
      <c r="I11" s="6" t="s">
        <v>39</v>
      </c>
      <c r="J11" s="4" t="s">
        <v>124</v>
      </c>
      <c r="K11" s="9">
        <v>600</v>
      </c>
      <c r="L11" s="8" t="s">
        <v>15</v>
      </c>
      <c r="M11" s="20" t="s">
        <v>16</v>
      </c>
      <c r="N11" s="22" t="s">
        <v>104</v>
      </c>
      <c r="O11" s="43" t="s">
        <v>19</v>
      </c>
      <c r="P11" s="6">
        <v>1</v>
      </c>
      <c r="Q11" s="6">
        <v>0</v>
      </c>
      <c r="R11" s="41">
        <v>1</v>
      </c>
      <c r="S11" s="6">
        <v>115</v>
      </c>
      <c r="T11" s="47">
        <v>112</v>
      </c>
      <c r="V11" s="6"/>
    </row>
    <row r="12" spans="1:22" ht="16.95" customHeight="1" x14ac:dyDescent="0.3">
      <c r="A12" s="75">
        <v>172</v>
      </c>
      <c r="B12" s="76" t="s">
        <v>40</v>
      </c>
      <c r="C12" s="77">
        <v>29192.005025125629</v>
      </c>
      <c r="D12" s="75" t="s">
        <v>41</v>
      </c>
      <c r="E12" s="76" t="s">
        <v>12</v>
      </c>
      <c r="F12" s="76">
        <v>91</v>
      </c>
      <c r="G12" s="76">
        <v>97</v>
      </c>
      <c r="H12" s="78" t="s">
        <v>42</v>
      </c>
      <c r="I12" s="75" t="s">
        <v>43</v>
      </c>
      <c r="J12" s="76" t="s">
        <v>44</v>
      </c>
      <c r="K12" s="79">
        <v>747</v>
      </c>
      <c r="L12" s="76"/>
      <c r="M12" s="80" t="s">
        <v>16</v>
      </c>
      <c r="N12" s="81" t="s">
        <v>105</v>
      </c>
      <c r="O12" s="43" t="s">
        <v>42</v>
      </c>
      <c r="P12" s="6">
        <v>0</v>
      </c>
      <c r="Q12" s="6">
        <v>0</v>
      </c>
      <c r="R12" s="41">
        <v>0</v>
      </c>
      <c r="S12" s="6">
        <v>0</v>
      </c>
      <c r="T12" s="47">
        <v>0</v>
      </c>
      <c r="V12" s="6"/>
    </row>
    <row r="13" spans="1:22" ht="16.95" customHeight="1" x14ac:dyDescent="0.3">
      <c r="A13" s="6">
        <v>197</v>
      </c>
      <c r="B13" s="4" t="s">
        <v>10</v>
      </c>
      <c r="C13" s="5">
        <v>29203</v>
      </c>
      <c r="D13" s="6" t="s">
        <v>45</v>
      </c>
      <c r="E13" s="4" t="s">
        <v>46</v>
      </c>
      <c r="F13" s="4">
        <v>70</v>
      </c>
      <c r="G13" s="4">
        <v>84</v>
      </c>
      <c r="H13" s="7" t="s">
        <v>12</v>
      </c>
      <c r="I13" s="6" t="s">
        <v>47</v>
      </c>
      <c r="J13" s="4" t="s">
        <v>149</v>
      </c>
      <c r="K13" s="9">
        <v>331</v>
      </c>
      <c r="L13" s="4"/>
      <c r="M13" s="20" t="s">
        <v>16</v>
      </c>
      <c r="N13" s="22" t="s">
        <v>106</v>
      </c>
      <c r="O13" s="43" t="s">
        <v>92</v>
      </c>
      <c r="P13" s="6">
        <v>0</v>
      </c>
      <c r="Q13" s="6">
        <v>0</v>
      </c>
      <c r="R13" s="41">
        <v>0</v>
      </c>
      <c r="S13" s="6">
        <v>0</v>
      </c>
      <c r="T13" s="47">
        <v>0</v>
      </c>
      <c r="V13" s="6"/>
    </row>
    <row r="14" spans="1:22" ht="16.95" customHeight="1" x14ac:dyDescent="0.3">
      <c r="A14" s="75">
        <v>199</v>
      </c>
      <c r="B14" s="76" t="s">
        <v>25</v>
      </c>
      <c r="C14" s="77">
        <v>29204</v>
      </c>
      <c r="D14" s="75" t="s">
        <v>48</v>
      </c>
      <c r="E14" s="78" t="s">
        <v>49</v>
      </c>
      <c r="F14" s="76">
        <v>96</v>
      </c>
      <c r="G14" s="76">
        <v>85</v>
      </c>
      <c r="H14" s="76" t="s">
        <v>12</v>
      </c>
      <c r="I14" s="75" t="s">
        <v>50</v>
      </c>
      <c r="J14" s="76" t="s">
        <v>150</v>
      </c>
      <c r="K14" s="79">
        <v>238</v>
      </c>
      <c r="L14" s="76"/>
      <c r="M14" s="80" t="s">
        <v>16</v>
      </c>
      <c r="N14" s="81" t="s">
        <v>107</v>
      </c>
      <c r="O14" s="43" t="s">
        <v>35</v>
      </c>
      <c r="P14" s="6">
        <v>0</v>
      </c>
      <c r="Q14" s="6">
        <v>1</v>
      </c>
      <c r="R14" s="41">
        <v>0</v>
      </c>
      <c r="S14" s="6">
        <v>97</v>
      </c>
      <c r="T14" s="47">
        <v>100</v>
      </c>
      <c r="V14" s="6"/>
    </row>
    <row r="15" spans="1:22" ht="16.95" customHeight="1" x14ac:dyDescent="0.3">
      <c r="A15" s="6">
        <v>212</v>
      </c>
      <c r="B15" s="4" t="s">
        <v>33</v>
      </c>
      <c r="C15" s="5">
        <v>29209</v>
      </c>
      <c r="D15" s="6" t="s">
        <v>52</v>
      </c>
      <c r="E15" s="7" t="s">
        <v>38</v>
      </c>
      <c r="F15" s="4">
        <v>110</v>
      </c>
      <c r="G15" s="4">
        <v>91</v>
      </c>
      <c r="H15" s="4" t="s">
        <v>12</v>
      </c>
      <c r="I15" s="6" t="s">
        <v>53</v>
      </c>
      <c r="J15" s="4" t="s">
        <v>149</v>
      </c>
      <c r="K15" s="9">
        <v>117</v>
      </c>
      <c r="L15" s="4"/>
      <c r="M15" s="20" t="s">
        <v>56</v>
      </c>
      <c r="N15" s="22" t="s">
        <v>108</v>
      </c>
      <c r="O15" s="44"/>
      <c r="P15" s="45"/>
      <c r="Q15" s="45"/>
      <c r="R15" s="45"/>
      <c r="S15" s="48"/>
      <c r="T15" s="49"/>
      <c r="V15" s="6"/>
    </row>
    <row r="16" spans="1:22" ht="16.95" customHeight="1" x14ac:dyDescent="0.3">
      <c r="A16" s="75">
        <v>220</v>
      </c>
      <c r="B16" s="76" t="s">
        <v>33</v>
      </c>
      <c r="C16" s="77">
        <v>29216</v>
      </c>
      <c r="D16" s="75" t="s">
        <v>54</v>
      </c>
      <c r="E16" s="76" t="s">
        <v>12</v>
      </c>
      <c r="F16" s="76">
        <v>93</v>
      </c>
      <c r="G16" s="76">
        <v>99</v>
      </c>
      <c r="H16" s="78" t="s">
        <v>23</v>
      </c>
      <c r="I16" s="75" t="s">
        <v>55</v>
      </c>
      <c r="J16" s="76" t="s">
        <v>127</v>
      </c>
      <c r="K16" s="79">
        <v>1118</v>
      </c>
      <c r="L16" s="82" t="s">
        <v>140</v>
      </c>
      <c r="M16" s="80" t="s">
        <v>56</v>
      </c>
      <c r="N16" s="81" t="s">
        <v>144</v>
      </c>
      <c r="O16" s="43" t="s">
        <v>31</v>
      </c>
      <c r="P16" s="6">
        <v>2</v>
      </c>
      <c r="Q16" s="6">
        <v>0</v>
      </c>
      <c r="R16" s="41">
        <v>1</v>
      </c>
      <c r="S16" s="6">
        <v>205</v>
      </c>
      <c r="T16" s="47">
        <f>84+94</f>
        <v>178</v>
      </c>
      <c r="V16" s="6"/>
    </row>
    <row r="17" spans="1:20" ht="16.95" customHeight="1" x14ac:dyDescent="0.3">
      <c r="A17" s="6" t="s">
        <v>131</v>
      </c>
      <c r="B17" s="4" t="s">
        <v>21</v>
      </c>
      <c r="C17" s="5">
        <v>29228</v>
      </c>
      <c r="D17" s="6" t="s">
        <v>57</v>
      </c>
      <c r="E17" s="4" t="s">
        <v>13</v>
      </c>
      <c r="F17" s="4">
        <v>84</v>
      </c>
      <c r="G17" s="4">
        <v>89</v>
      </c>
      <c r="H17" s="7" t="s">
        <v>12</v>
      </c>
      <c r="I17" s="6" t="s">
        <v>58</v>
      </c>
      <c r="J17" s="4" t="s">
        <v>149</v>
      </c>
      <c r="K17" s="9">
        <v>212</v>
      </c>
      <c r="L17" s="4"/>
      <c r="M17" s="20" t="s">
        <v>56</v>
      </c>
      <c r="N17" s="22" t="s">
        <v>109</v>
      </c>
      <c r="O17" s="43" t="s">
        <v>27</v>
      </c>
      <c r="P17" s="6">
        <v>0</v>
      </c>
      <c r="Q17" s="6">
        <v>1</v>
      </c>
      <c r="R17" s="41">
        <v>0</v>
      </c>
      <c r="S17" s="6">
        <v>99</v>
      </c>
      <c r="T17" s="47">
        <v>105</v>
      </c>
    </row>
    <row r="18" spans="1:20" ht="16.95" customHeight="1" x14ac:dyDescent="0.3">
      <c r="A18" s="6"/>
      <c r="B18" s="12" t="s">
        <v>21</v>
      </c>
      <c r="C18" s="13">
        <v>29228</v>
      </c>
      <c r="D18" s="14"/>
      <c r="E18" s="12" t="s">
        <v>59</v>
      </c>
      <c r="F18" s="12"/>
      <c r="G18" s="12"/>
      <c r="H18" s="12" t="s">
        <v>12</v>
      </c>
      <c r="I18" s="14"/>
      <c r="J18" s="12"/>
      <c r="K18" s="15"/>
      <c r="L18" s="12"/>
      <c r="M18" s="21"/>
      <c r="N18" s="23"/>
      <c r="O18" s="43" t="s">
        <v>49</v>
      </c>
      <c r="P18" s="6">
        <v>0</v>
      </c>
      <c r="Q18" s="6">
        <v>2</v>
      </c>
      <c r="R18" s="41">
        <v>0</v>
      </c>
      <c r="S18" s="6">
        <v>185</v>
      </c>
      <c r="T18" s="47">
        <f>96+113</f>
        <v>209</v>
      </c>
    </row>
    <row r="19" spans="1:20" ht="16.95" customHeight="1" x14ac:dyDescent="0.3">
      <c r="A19" s="75">
        <v>240</v>
      </c>
      <c r="B19" s="76" t="s">
        <v>51</v>
      </c>
      <c r="C19" s="77">
        <v>29229</v>
      </c>
      <c r="D19" s="75" t="s">
        <v>60</v>
      </c>
      <c r="E19" s="76" t="s">
        <v>12</v>
      </c>
      <c r="F19" s="76">
        <v>72</v>
      </c>
      <c r="G19" s="76">
        <v>88</v>
      </c>
      <c r="H19" s="78" t="s">
        <v>23</v>
      </c>
      <c r="I19" s="75" t="s">
        <v>61</v>
      </c>
      <c r="J19" s="76" t="s">
        <v>127</v>
      </c>
      <c r="K19" s="79">
        <v>1011</v>
      </c>
      <c r="L19" s="76"/>
      <c r="M19" s="80" t="s">
        <v>56</v>
      </c>
      <c r="N19" s="81" t="s">
        <v>145</v>
      </c>
      <c r="O19" s="43" t="s">
        <v>23</v>
      </c>
      <c r="P19" s="6">
        <v>2</v>
      </c>
      <c r="Q19" s="6">
        <v>1</v>
      </c>
      <c r="R19" s="41">
        <v>0.66700000000000004</v>
      </c>
      <c r="S19" s="6">
        <f>91+103+93</f>
        <v>287</v>
      </c>
      <c r="T19" s="47">
        <f>98+101+82</f>
        <v>281</v>
      </c>
    </row>
    <row r="20" spans="1:20" ht="16.95" customHeight="1" x14ac:dyDescent="0.3">
      <c r="A20" s="6">
        <v>253</v>
      </c>
      <c r="B20" s="4" t="s">
        <v>21</v>
      </c>
      <c r="C20" s="5">
        <v>29235</v>
      </c>
      <c r="D20" s="6" t="s">
        <v>62</v>
      </c>
      <c r="E20" s="4" t="s">
        <v>63</v>
      </c>
      <c r="F20" s="4">
        <v>94</v>
      </c>
      <c r="G20" s="4">
        <v>99</v>
      </c>
      <c r="H20" s="7" t="s">
        <v>12</v>
      </c>
      <c r="I20" s="6" t="s">
        <v>64</v>
      </c>
      <c r="J20" s="4" t="s">
        <v>149</v>
      </c>
      <c r="K20" s="9">
        <v>601</v>
      </c>
      <c r="L20" s="4"/>
      <c r="M20" s="20" t="s">
        <v>56</v>
      </c>
      <c r="N20" s="22" t="s">
        <v>110</v>
      </c>
      <c r="O20" s="25"/>
      <c r="P20" s="16"/>
      <c r="Q20" s="1"/>
      <c r="R20" s="1"/>
      <c r="S20" s="11"/>
      <c r="T20" s="50"/>
    </row>
    <row r="21" spans="1:20" ht="16.95" customHeight="1" x14ac:dyDescent="0.3">
      <c r="A21" s="75">
        <v>257</v>
      </c>
      <c r="B21" s="76" t="s">
        <v>33</v>
      </c>
      <c r="C21" s="77">
        <v>29237</v>
      </c>
      <c r="D21" s="75" t="s">
        <v>65</v>
      </c>
      <c r="E21" s="78" t="s">
        <v>35</v>
      </c>
      <c r="F21" s="76">
        <v>100</v>
      </c>
      <c r="G21" s="76">
        <v>97</v>
      </c>
      <c r="H21" s="76" t="s">
        <v>12</v>
      </c>
      <c r="I21" s="75" t="s">
        <v>66</v>
      </c>
      <c r="J21" s="76" t="s">
        <v>149</v>
      </c>
      <c r="K21" s="79">
        <v>123</v>
      </c>
      <c r="L21" s="76"/>
      <c r="M21" s="80" t="s">
        <v>56</v>
      </c>
      <c r="N21" s="81" t="s">
        <v>146</v>
      </c>
      <c r="O21" s="30" t="s">
        <v>101</v>
      </c>
      <c r="P21" s="16">
        <f>SUM(P5:P20)</f>
        <v>8</v>
      </c>
      <c r="Q21" s="16">
        <f>SUM(Q5:Q20)</f>
        <v>6</v>
      </c>
      <c r="R21" s="29">
        <f>8/14</f>
        <v>0.5714285714285714</v>
      </c>
      <c r="S21" s="55">
        <f>SUM(S5:S20)</f>
        <v>1351</v>
      </c>
      <c r="T21" s="56">
        <f>SUM(T5:T20)</f>
        <v>1343</v>
      </c>
    </row>
    <row r="22" spans="1:20" ht="16.95" customHeight="1" thickBot="1" x14ac:dyDescent="0.35">
      <c r="A22" s="6">
        <v>263</v>
      </c>
      <c r="B22" s="4" t="s">
        <v>51</v>
      </c>
      <c r="C22" s="5">
        <v>29243</v>
      </c>
      <c r="D22" s="6" t="s">
        <v>67</v>
      </c>
      <c r="E22" s="4" t="s">
        <v>31</v>
      </c>
      <c r="F22" s="4">
        <v>84</v>
      </c>
      <c r="G22" s="4">
        <v>105</v>
      </c>
      <c r="H22" s="7" t="s">
        <v>12</v>
      </c>
      <c r="I22" s="6" t="s">
        <v>68</v>
      </c>
      <c r="J22" s="4" t="s">
        <v>149</v>
      </c>
      <c r="K22" s="9">
        <v>100</v>
      </c>
      <c r="L22" s="4"/>
      <c r="M22" s="20" t="s">
        <v>56</v>
      </c>
      <c r="N22" s="22" t="s">
        <v>147</v>
      </c>
      <c r="O22" s="31"/>
      <c r="P22" s="32"/>
      <c r="Q22" s="32"/>
      <c r="R22" s="33">
        <v>14</v>
      </c>
      <c r="S22" s="57">
        <f>+S21/R22</f>
        <v>96.5</v>
      </c>
      <c r="T22" s="58">
        <f>+T21/R22</f>
        <v>95.928571428571431</v>
      </c>
    </row>
    <row r="23" spans="1:20" ht="16.95" customHeight="1" thickBot="1" x14ac:dyDescent="0.35">
      <c r="A23" s="75">
        <v>267</v>
      </c>
      <c r="B23" s="76" t="s">
        <v>10</v>
      </c>
      <c r="C23" s="77">
        <v>29245</v>
      </c>
      <c r="D23" s="75" t="s">
        <v>69</v>
      </c>
      <c r="E23" s="76" t="s">
        <v>23</v>
      </c>
      <c r="F23" s="76">
        <v>101</v>
      </c>
      <c r="G23" s="76">
        <v>103</v>
      </c>
      <c r="H23" s="78" t="s">
        <v>12</v>
      </c>
      <c r="I23" s="75" t="s">
        <v>70</v>
      </c>
      <c r="J23" s="76" t="s">
        <v>149</v>
      </c>
      <c r="K23" s="79">
        <v>229</v>
      </c>
      <c r="L23" s="76"/>
      <c r="M23" s="80" t="s">
        <v>56</v>
      </c>
      <c r="N23" s="81" t="s">
        <v>113</v>
      </c>
      <c r="O23" s="39"/>
      <c r="P23" s="39"/>
      <c r="Q23" s="39"/>
      <c r="R23" s="46"/>
      <c r="S23" s="10"/>
      <c r="T23" s="10"/>
    </row>
    <row r="24" spans="1:20" ht="16.95" customHeight="1" x14ac:dyDescent="0.3">
      <c r="A24" s="6">
        <v>271</v>
      </c>
      <c r="B24" s="4" t="s">
        <v>17</v>
      </c>
      <c r="C24" s="5">
        <v>29247</v>
      </c>
      <c r="D24" s="6" t="s">
        <v>71</v>
      </c>
      <c r="E24" s="4" t="s">
        <v>12</v>
      </c>
      <c r="F24" s="4">
        <v>98</v>
      </c>
      <c r="G24" s="4">
        <v>100</v>
      </c>
      <c r="H24" s="7" t="s">
        <v>49</v>
      </c>
      <c r="I24" s="6" t="s">
        <v>72</v>
      </c>
      <c r="J24" s="73" t="s">
        <v>136</v>
      </c>
      <c r="K24" s="9">
        <v>2017</v>
      </c>
      <c r="L24" s="17"/>
      <c r="M24" s="20" t="s">
        <v>56</v>
      </c>
      <c r="N24" s="22" t="s">
        <v>114</v>
      </c>
      <c r="O24" s="53" t="s">
        <v>122</v>
      </c>
      <c r="P24" s="24" t="s">
        <v>73</v>
      </c>
      <c r="Q24" s="24" t="s">
        <v>74</v>
      </c>
      <c r="R24" s="24" t="s">
        <v>75</v>
      </c>
      <c r="S24" s="24" t="s">
        <v>76</v>
      </c>
      <c r="T24" s="51" t="s">
        <v>77</v>
      </c>
    </row>
    <row r="25" spans="1:20" ht="16.95" customHeight="1" x14ac:dyDescent="0.3">
      <c r="A25" s="6"/>
      <c r="B25" s="12" t="s">
        <v>10</v>
      </c>
      <c r="C25" s="13">
        <v>29252</v>
      </c>
      <c r="D25" s="14"/>
      <c r="E25" s="12" t="s">
        <v>42</v>
      </c>
      <c r="F25" s="12"/>
      <c r="G25" s="12"/>
      <c r="H25" s="12" t="s">
        <v>12</v>
      </c>
      <c r="I25" s="14"/>
      <c r="J25" s="12"/>
      <c r="K25" s="15"/>
      <c r="L25" s="12"/>
      <c r="M25" s="21"/>
      <c r="N25" s="23"/>
      <c r="O25" s="42" t="s">
        <v>63</v>
      </c>
      <c r="P25" s="6">
        <v>0</v>
      </c>
      <c r="Q25" s="6">
        <v>1</v>
      </c>
      <c r="R25" s="41">
        <v>0</v>
      </c>
      <c r="S25" s="6">
        <v>79</v>
      </c>
      <c r="T25" s="47">
        <v>95</v>
      </c>
    </row>
    <row r="26" spans="1:20" ht="16.95" customHeight="1" x14ac:dyDescent="0.3">
      <c r="A26" s="75">
        <v>278</v>
      </c>
      <c r="B26" s="76" t="s">
        <v>40</v>
      </c>
      <c r="C26" s="77">
        <v>29255</v>
      </c>
      <c r="D26" s="75" t="s">
        <v>78</v>
      </c>
      <c r="E26" s="78" t="s">
        <v>27</v>
      </c>
      <c r="F26" s="76">
        <v>105</v>
      </c>
      <c r="G26" s="76">
        <v>99</v>
      </c>
      <c r="H26" s="76" t="s">
        <v>12</v>
      </c>
      <c r="I26" s="75" t="s">
        <v>67</v>
      </c>
      <c r="J26" s="76" t="s">
        <v>149</v>
      </c>
      <c r="K26" s="79">
        <v>90</v>
      </c>
      <c r="L26" s="76"/>
      <c r="M26" s="80" t="s">
        <v>56</v>
      </c>
      <c r="N26" s="81" t="s">
        <v>148</v>
      </c>
      <c r="O26" s="43" t="s">
        <v>38</v>
      </c>
      <c r="P26" s="6">
        <v>0</v>
      </c>
      <c r="Q26" s="6">
        <v>1</v>
      </c>
      <c r="R26" s="41">
        <v>0</v>
      </c>
      <c r="S26" s="6">
        <v>108</v>
      </c>
      <c r="T26" s="47">
        <v>119</v>
      </c>
    </row>
    <row r="27" spans="1:20" ht="16.95" customHeight="1" x14ac:dyDescent="0.3">
      <c r="A27" s="6" t="s">
        <v>132</v>
      </c>
      <c r="B27" s="4" t="s">
        <v>33</v>
      </c>
      <c r="C27" s="5">
        <v>29258.003571428573</v>
      </c>
      <c r="D27" s="6" t="s">
        <v>79</v>
      </c>
      <c r="E27" s="4" t="s">
        <v>23</v>
      </c>
      <c r="F27" s="4">
        <v>82</v>
      </c>
      <c r="G27" s="4">
        <v>93</v>
      </c>
      <c r="H27" s="7" t="s">
        <v>12</v>
      </c>
      <c r="I27" s="6" t="s">
        <v>80</v>
      </c>
      <c r="J27" s="4" t="s">
        <v>149</v>
      </c>
      <c r="K27" s="9">
        <v>200</v>
      </c>
      <c r="L27" s="4"/>
      <c r="M27" s="20" t="s">
        <v>81</v>
      </c>
      <c r="N27" s="22" t="s">
        <v>115</v>
      </c>
      <c r="O27" s="43" t="s">
        <v>46</v>
      </c>
      <c r="P27" s="6">
        <v>0</v>
      </c>
      <c r="Q27" s="6">
        <v>0</v>
      </c>
      <c r="R27" s="41">
        <v>0</v>
      </c>
      <c r="S27" s="6">
        <v>0</v>
      </c>
      <c r="T27" s="47">
        <v>0</v>
      </c>
    </row>
    <row r="28" spans="1:20" ht="16.95" customHeight="1" x14ac:dyDescent="0.3">
      <c r="A28" s="6"/>
      <c r="B28" s="12" t="s">
        <v>33</v>
      </c>
      <c r="C28" s="13">
        <v>29258.003571428573</v>
      </c>
      <c r="D28" s="14"/>
      <c r="E28" s="12" t="s">
        <v>59</v>
      </c>
      <c r="F28" s="12"/>
      <c r="G28" s="12"/>
      <c r="H28" s="12" t="s">
        <v>12</v>
      </c>
      <c r="I28" s="14"/>
      <c r="J28" s="12"/>
      <c r="K28" s="15"/>
      <c r="L28" s="12"/>
      <c r="M28" s="21"/>
      <c r="N28" s="23"/>
      <c r="O28" s="43" t="s">
        <v>59</v>
      </c>
      <c r="P28" s="6">
        <v>0</v>
      </c>
      <c r="Q28" s="6">
        <v>0</v>
      </c>
      <c r="R28" s="41">
        <v>0</v>
      </c>
      <c r="S28" s="6">
        <v>0</v>
      </c>
      <c r="T28" s="47">
        <v>0</v>
      </c>
    </row>
    <row r="29" spans="1:20" ht="16.95" customHeight="1" x14ac:dyDescent="0.3">
      <c r="A29" s="75">
        <v>287</v>
      </c>
      <c r="B29" s="76" t="s">
        <v>25</v>
      </c>
      <c r="C29" s="77">
        <v>29260</v>
      </c>
      <c r="D29" s="75" t="s">
        <v>82</v>
      </c>
      <c r="E29" s="76" t="s">
        <v>19</v>
      </c>
      <c r="F29" s="76">
        <v>112</v>
      </c>
      <c r="G29" s="76">
        <v>115</v>
      </c>
      <c r="H29" s="78" t="s">
        <v>12</v>
      </c>
      <c r="I29" s="75" t="s">
        <v>83</v>
      </c>
      <c r="J29" s="76" t="s">
        <v>149</v>
      </c>
      <c r="K29" s="79">
        <v>210</v>
      </c>
      <c r="L29" s="82" t="s">
        <v>15</v>
      </c>
      <c r="M29" s="80" t="s">
        <v>81</v>
      </c>
      <c r="N29" s="81" t="s">
        <v>116</v>
      </c>
      <c r="O29" s="43"/>
      <c r="P29" s="6"/>
      <c r="Q29" s="6"/>
      <c r="R29" s="4"/>
      <c r="S29" s="6"/>
      <c r="T29" s="47"/>
    </row>
    <row r="30" spans="1:20" ht="16.95" customHeight="1" x14ac:dyDescent="0.3">
      <c r="A30" s="6">
        <v>292</v>
      </c>
      <c r="B30" s="4" t="s">
        <v>40</v>
      </c>
      <c r="C30" s="5">
        <v>29262</v>
      </c>
      <c r="D30" s="6" t="s">
        <v>84</v>
      </c>
      <c r="E30" s="7" t="s">
        <v>49</v>
      </c>
      <c r="F30" s="4">
        <v>113</v>
      </c>
      <c r="G30" s="4">
        <v>100</v>
      </c>
      <c r="H30" s="4" t="s">
        <v>12</v>
      </c>
      <c r="I30" s="6" t="s">
        <v>85</v>
      </c>
      <c r="J30" s="4" t="s">
        <v>149</v>
      </c>
      <c r="K30" s="9">
        <v>123</v>
      </c>
      <c r="L30" s="4"/>
      <c r="M30" s="20" t="s">
        <v>81</v>
      </c>
      <c r="N30" s="22" t="s">
        <v>117</v>
      </c>
      <c r="O30" s="42" t="s">
        <v>13</v>
      </c>
      <c r="P30" s="6">
        <v>0</v>
      </c>
      <c r="Q30" s="6">
        <v>1</v>
      </c>
      <c r="R30" s="41">
        <v>0</v>
      </c>
      <c r="S30" s="6">
        <v>113</v>
      </c>
      <c r="T30" s="47">
        <v>118</v>
      </c>
    </row>
    <row r="31" spans="1:20" ht="16.95" customHeight="1" x14ac:dyDescent="0.3">
      <c r="A31" s="75">
        <v>296</v>
      </c>
      <c r="B31" s="76" t="s">
        <v>51</v>
      </c>
      <c r="C31" s="77">
        <v>29264</v>
      </c>
      <c r="D31" s="75" t="s">
        <v>86</v>
      </c>
      <c r="E31" s="76" t="s">
        <v>31</v>
      </c>
      <c r="F31" s="76">
        <v>94</v>
      </c>
      <c r="G31" s="76">
        <v>100</v>
      </c>
      <c r="H31" s="78" t="s">
        <v>12</v>
      </c>
      <c r="I31" s="75" t="s">
        <v>87</v>
      </c>
      <c r="J31" s="76" t="s">
        <v>149</v>
      </c>
      <c r="K31" s="79">
        <v>211</v>
      </c>
      <c r="L31" s="76"/>
      <c r="M31" s="80" t="s">
        <v>81</v>
      </c>
      <c r="N31" s="81" t="s">
        <v>118</v>
      </c>
      <c r="O31" s="43" t="s">
        <v>19</v>
      </c>
      <c r="P31" s="6">
        <v>0</v>
      </c>
      <c r="Q31" s="6">
        <v>1</v>
      </c>
      <c r="R31" s="41">
        <v>0</v>
      </c>
      <c r="S31" s="6">
        <v>86</v>
      </c>
      <c r="T31" s="47">
        <v>124</v>
      </c>
    </row>
    <row r="32" spans="1:20" ht="16.95" customHeight="1" x14ac:dyDescent="0.3">
      <c r="A32" s="6">
        <v>304</v>
      </c>
      <c r="B32" s="4" t="s">
        <v>17</v>
      </c>
      <c r="C32" s="5">
        <v>29268</v>
      </c>
      <c r="D32" s="6" t="s">
        <v>88</v>
      </c>
      <c r="E32" s="4" t="s">
        <v>12</v>
      </c>
      <c r="F32" s="4">
        <v>79</v>
      </c>
      <c r="G32" s="4">
        <v>95</v>
      </c>
      <c r="H32" s="7" t="s">
        <v>63</v>
      </c>
      <c r="I32" s="6" t="s">
        <v>89</v>
      </c>
      <c r="J32" s="4" t="s">
        <v>90</v>
      </c>
      <c r="K32" s="9">
        <v>2010</v>
      </c>
      <c r="L32" s="4"/>
      <c r="M32" s="20" t="s">
        <v>81</v>
      </c>
      <c r="N32" s="22" t="s">
        <v>119</v>
      </c>
      <c r="O32" s="43" t="s">
        <v>42</v>
      </c>
      <c r="P32" s="6">
        <v>0</v>
      </c>
      <c r="Q32" s="6">
        <v>1</v>
      </c>
      <c r="R32" s="41">
        <v>0</v>
      </c>
      <c r="S32" s="6">
        <v>91</v>
      </c>
      <c r="T32" s="47">
        <v>97</v>
      </c>
    </row>
    <row r="33" spans="1:20" ht="16.95" customHeight="1" x14ac:dyDescent="0.3">
      <c r="A33" s="6"/>
      <c r="B33" s="12" t="s">
        <v>21</v>
      </c>
      <c r="C33" s="13">
        <v>29270</v>
      </c>
      <c r="D33" s="14"/>
      <c r="E33" s="12" t="s">
        <v>12</v>
      </c>
      <c r="F33" s="12"/>
      <c r="G33" s="12"/>
      <c r="H33" s="12" t="s">
        <v>46</v>
      </c>
      <c r="I33" s="14"/>
      <c r="J33" s="12"/>
      <c r="K33" s="15"/>
      <c r="L33" s="12"/>
      <c r="M33" s="21"/>
      <c r="N33" s="23"/>
      <c r="O33" s="43" t="s">
        <v>92</v>
      </c>
      <c r="P33" s="6">
        <v>0</v>
      </c>
      <c r="Q33" s="6">
        <v>1</v>
      </c>
      <c r="R33" s="41">
        <v>0</v>
      </c>
      <c r="S33" s="6">
        <v>74</v>
      </c>
      <c r="T33" s="47">
        <v>114</v>
      </c>
    </row>
    <row r="34" spans="1:20" ht="16.95" customHeight="1" x14ac:dyDescent="0.3">
      <c r="A34" s="75" t="s">
        <v>133</v>
      </c>
      <c r="B34" s="76" t="s">
        <v>21</v>
      </c>
      <c r="C34" s="77">
        <v>29270</v>
      </c>
      <c r="D34" s="75" t="s">
        <v>91</v>
      </c>
      <c r="E34" s="76" t="s">
        <v>12</v>
      </c>
      <c r="F34" s="76">
        <v>74</v>
      </c>
      <c r="G34" s="76">
        <v>114</v>
      </c>
      <c r="H34" s="78" t="s">
        <v>92</v>
      </c>
      <c r="I34" s="75" t="s">
        <v>93</v>
      </c>
      <c r="J34" s="76" t="s">
        <v>94</v>
      </c>
      <c r="K34" s="79">
        <v>2321</v>
      </c>
      <c r="L34" s="76"/>
      <c r="M34" s="80" t="s">
        <v>81</v>
      </c>
      <c r="N34" s="81" t="s">
        <v>111</v>
      </c>
      <c r="O34" s="43" t="s">
        <v>35</v>
      </c>
      <c r="P34" s="6">
        <v>2</v>
      </c>
      <c r="Q34" s="6">
        <v>0</v>
      </c>
      <c r="R34" s="41">
        <v>1</v>
      </c>
      <c r="S34" s="6">
        <v>192</v>
      </c>
      <c r="T34" s="47">
        <f>87+92</f>
        <v>179</v>
      </c>
    </row>
    <row r="35" spans="1:20" ht="16.95" customHeight="1" x14ac:dyDescent="0.3">
      <c r="A35" s="6" t="s">
        <v>134</v>
      </c>
      <c r="B35" s="4" t="s">
        <v>33</v>
      </c>
      <c r="C35" s="5">
        <v>29272</v>
      </c>
      <c r="D35" s="6" t="s">
        <v>95</v>
      </c>
      <c r="E35" s="7" t="s">
        <v>12</v>
      </c>
      <c r="F35" s="4">
        <v>102</v>
      </c>
      <c r="G35" s="4">
        <v>92</v>
      </c>
      <c r="H35" s="4" t="s">
        <v>35</v>
      </c>
      <c r="I35" s="6" t="s">
        <v>96</v>
      </c>
      <c r="J35" s="4" t="s">
        <v>36</v>
      </c>
      <c r="K35" s="9">
        <v>1465</v>
      </c>
      <c r="L35" s="4"/>
      <c r="M35" s="20" t="s">
        <v>81</v>
      </c>
      <c r="N35" s="22" t="s">
        <v>112</v>
      </c>
      <c r="O35" s="44"/>
      <c r="P35" s="45"/>
      <c r="Q35" s="45"/>
      <c r="R35" s="45"/>
      <c r="S35" s="48"/>
      <c r="T35" s="49"/>
    </row>
    <row r="36" spans="1:20" ht="16.95" customHeight="1" x14ac:dyDescent="0.3">
      <c r="A36" s="6"/>
      <c r="B36" s="12" t="s">
        <v>10</v>
      </c>
      <c r="C36" s="13">
        <v>29273</v>
      </c>
      <c r="D36" s="14"/>
      <c r="E36" s="12" t="s">
        <v>12</v>
      </c>
      <c r="F36" s="12"/>
      <c r="G36" s="12"/>
      <c r="H36" s="12" t="s">
        <v>59</v>
      </c>
      <c r="I36" s="14"/>
      <c r="J36" s="12" t="s">
        <v>97</v>
      </c>
      <c r="K36" s="15"/>
      <c r="L36" s="12"/>
      <c r="M36" s="21"/>
      <c r="N36" s="23"/>
      <c r="O36" s="43" t="s">
        <v>31</v>
      </c>
      <c r="P36" s="6">
        <v>0</v>
      </c>
      <c r="Q36" s="6">
        <v>1</v>
      </c>
      <c r="R36" s="41">
        <v>0</v>
      </c>
      <c r="S36" s="6">
        <v>100</v>
      </c>
      <c r="T36" s="47">
        <v>116</v>
      </c>
    </row>
    <row r="37" spans="1:20" ht="16.95" customHeight="1" x14ac:dyDescent="0.3">
      <c r="A37" s="75" t="s">
        <v>135</v>
      </c>
      <c r="B37" s="76" t="s">
        <v>25</v>
      </c>
      <c r="C37" s="77">
        <v>29274</v>
      </c>
      <c r="D37" s="75" t="s">
        <v>98</v>
      </c>
      <c r="E37" s="78" t="s">
        <v>12</v>
      </c>
      <c r="F37" s="76">
        <v>88</v>
      </c>
      <c r="G37" s="76">
        <v>80</v>
      </c>
      <c r="H37" s="76" t="s">
        <v>23</v>
      </c>
      <c r="I37" s="75" t="s">
        <v>99</v>
      </c>
      <c r="J37" s="76" t="s">
        <v>127</v>
      </c>
      <c r="K37" s="79">
        <v>1930</v>
      </c>
      <c r="L37" s="76"/>
      <c r="M37" s="80" t="s">
        <v>81</v>
      </c>
      <c r="N37" s="81" t="s">
        <v>120</v>
      </c>
      <c r="O37" s="43" t="s">
        <v>27</v>
      </c>
      <c r="P37" s="6">
        <v>0</v>
      </c>
      <c r="Q37" s="6">
        <v>1</v>
      </c>
      <c r="R37" s="41">
        <v>0</v>
      </c>
      <c r="S37" s="6">
        <v>84</v>
      </c>
      <c r="T37" s="47">
        <v>108</v>
      </c>
    </row>
    <row r="38" spans="1:20" ht="16.95" customHeight="1" thickBot="1" x14ac:dyDescent="0.35">
      <c r="A38" s="6"/>
      <c r="B38" s="12" t="s">
        <v>17</v>
      </c>
      <c r="C38" s="13">
        <v>29275</v>
      </c>
      <c r="D38" s="14"/>
      <c r="E38" s="12" t="s">
        <v>12</v>
      </c>
      <c r="F38" s="12"/>
      <c r="G38" s="12"/>
      <c r="H38" s="12" t="s">
        <v>31</v>
      </c>
      <c r="I38" s="14"/>
      <c r="K38" s="74"/>
      <c r="L38" s="12" t="s">
        <v>100</v>
      </c>
      <c r="M38" s="36"/>
      <c r="N38" s="40"/>
      <c r="O38" s="43" t="s">
        <v>49</v>
      </c>
      <c r="P38" s="6">
        <v>0</v>
      </c>
      <c r="Q38" s="6">
        <v>1</v>
      </c>
      <c r="R38" s="41">
        <v>0</v>
      </c>
      <c r="S38" s="6">
        <v>98</v>
      </c>
      <c r="T38" s="47">
        <v>100</v>
      </c>
    </row>
    <row r="39" spans="1:20" x14ac:dyDescent="0.3">
      <c r="A39" s="1"/>
      <c r="B39" s="1"/>
      <c r="C39" s="1"/>
      <c r="D39" s="1"/>
      <c r="E39" s="1"/>
      <c r="F39" s="1"/>
      <c r="G39" s="1"/>
      <c r="H39" s="1"/>
      <c r="I39" s="1"/>
      <c r="J39" s="59"/>
      <c r="K39" s="72" t="s">
        <v>137</v>
      </c>
      <c r="L39" s="71" t="s">
        <v>143</v>
      </c>
      <c r="M39" s="60" t="s">
        <v>129</v>
      </c>
      <c r="N39" s="61"/>
      <c r="O39" s="43" t="s">
        <v>23</v>
      </c>
      <c r="P39" s="6">
        <v>1</v>
      </c>
      <c r="Q39" s="6">
        <v>2</v>
      </c>
      <c r="R39" s="41">
        <v>0.33300000000000002</v>
      </c>
      <c r="S39" s="6">
        <f>93+72+88</f>
        <v>253</v>
      </c>
      <c r="T39" s="47">
        <f>99+88+80</f>
        <v>267</v>
      </c>
    </row>
    <row r="40" spans="1:20" ht="16.9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62" t="s">
        <v>141</v>
      </c>
      <c r="K40" s="63">
        <f>+K7+K13+K14+K15+K17+K20+K21+K22+K23+K26+K27+K29+K30+K31</f>
        <v>3713</v>
      </c>
      <c r="L40" s="18">
        <v>14</v>
      </c>
      <c r="M40" s="69">
        <f>+K40/L40</f>
        <v>265.21428571428572</v>
      </c>
      <c r="N40" s="64"/>
      <c r="O40" s="25"/>
      <c r="P40" s="1"/>
      <c r="Q40" s="1"/>
      <c r="R40" s="1"/>
      <c r="S40" s="11"/>
      <c r="T40" s="50"/>
    </row>
    <row r="41" spans="1:20" ht="16.95" customHeight="1" thickBot="1" x14ac:dyDescent="0.35">
      <c r="A41" s="1"/>
      <c r="B41" s="1"/>
      <c r="C41" s="1"/>
      <c r="D41" s="1"/>
      <c r="E41" s="1"/>
      <c r="F41" s="1"/>
      <c r="G41" s="1"/>
      <c r="H41" s="1"/>
      <c r="I41" s="1"/>
      <c r="J41" s="65" t="s">
        <v>142</v>
      </c>
      <c r="K41" s="66">
        <f>+K5+K6+K8+K9+K10+K11+K12+K16+K19+K24+K32+K34+K35+K37</f>
        <v>24377</v>
      </c>
      <c r="L41" s="67">
        <v>14</v>
      </c>
      <c r="M41" s="70">
        <f>+K41/L41</f>
        <v>1741.2142857142858</v>
      </c>
      <c r="N41" s="68"/>
      <c r="O41" s="25"/>
      <c r="P41" s="16">
        <f t="shared" ref="P41:Q41" si="0">SUM(P25:P40)</f>
        <v>3</v>
      </c>
      <c r="Q41" s="16">
        <f t="shared" si="0"/>
        <v>11</v>
      </c>
      <c r="R41" s="29">
        <f>3/14</f>
        <v>0.21428571428571427</v>
      </c>
      <c r="S41" s="55">
        <f>SUM(S25:S40)</f>
        <v>1278</v>
      </c>
      <c r="T41" s="56">
        <f>SUM(T25:T40)</f>
        <v>1437</v>
      </c>
    </row>
    <row r="42" spans="1:20" ht="16.95" customHeight="1" thickBot="1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8"/>
      <c r="P42" s="32"/>
      <c r="Q42" s="32"/>
      <c r="R42" s="34">
        <v>14</v>
      </c>
      <c r="S42" s="57">
        <f>+S41/R42</f>
        <v>91.285714285714292</v>
      </c>
      <c r="T42" s="58">
        <f>+T41/R42</f>
        <v>102.64285714285714</v>
      </c>
    </row>
    <row r="43" spans="1:20" ht="16.95" customHeight="1" thickBot="1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40"/>
      <c r="T43" s="40"/>
    </row>
    <row r="44" spans="1:20" ht="16.9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53" t="s">
        <v>123</v>
      </c>
      <c r="P44" s="24" t="s">
        <v>73</v>
      </c>
      <c r="Q44" s="24" t="s">
        <v>74</v>
      </c>
      <c r="R44" s="24" t="s">
        <v>75</v>
      </c>
      <c r="S44" s="24" t="s">
        <v>76</v>
      </c>
      <c r="T44" s="51" t="s">
        <v>77</v>
      </c>
    </row>
    <row r="45" spans="1:20" ht="16.9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42" t="s">
        <v>63</v>
      </c>
      <c r="P45" s="6">
        <f t="shared" ref="P45:Q48" si="1">P5+P25</f>
        <v>1</v>
      </c>
      <c r="Q45" s="6">
        <f t="shared" si="1"/>
        <v>1</v>
      </c>
      <c r="R45" s="41">
        <v>0</v>
      </c>
      <c r="S45" s="6">
        <f t="shared" ref="S45:T48" si="2">S5+S25</f>
        <v>178</v>
      </c>
      <c r="T45" s="47">
        <f t="shared" si="2"/>
        <v>189</v>
      </c>
    </row>
    <row r="46" spans="1:20" ht="16.9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3" t="s">
        <v>38</v>
      </c>
      <c r="P46" s="6">
        <f t="shared" si="1"/>
        <v>0</v>
      </c>
      <c r="Q46" s="6">
        <f t="shared" si="1"/>
        <v>2</v>
      </c>
      <c r="R46" s="41">
        <v>0</v>
      </c>
      <c r="S46" s="6">
        <f t="shared" si="2"/>
        <v>199</v>
      </c>
      <c r="T46" s="47">
        <f t="shared" si="2"/>
        <v>229</v>
      </c>
    </row>
    <row r="47" spans="1:20" ht="16.9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43" t="s">
        <v>46</v>
      </c>
      <c r="P47" s="6">
        <f t="shared" si="1"/>
        <v>1</v>
      </c>
      <c r="Q47" s="6">
        <f t="shared" si="1"/>
        <v>0</v>
      </c>
      <c r="R47" s="41">
        <v>0</v>
      </c>
      <c r="S47" s="6">
        <f t="shared" si="2"/>
        <v>84</v>
      </c>
      <c r="T47" s="47">
        <f t="shared" si="2"/>
        <v>70</v>
      </c>
    </row>
    <row r="48" spans="1:20" ht="16.9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43" t="s">
        <v>59</v>
      </c>
      <c r="P48" s="6">
        <f t="shared" si="1"/>
        <v>0</v>
      </c>
      <c r="Q48" s="6">
        <f t="shared" si="1"/>
        <v>0</v>
      </c>
      <c r="R48" s="41">
        <v>0</v>
      </c>
      <c r="S48" s="6">
        <f t="shared" si="2"/>
        <v>0</v>
      </c>
      <c r="T48" s="47">
        <f t="shared" si="2"/>
        <v>0</v>
      </c>
    </row>
    <row r="49" spans="1:20" ht="16.9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43"/>
      <c r="P49" s="6"/>
      <c r="Q49" s="6"/>
      <c r="R49" s="4"/>
      <c r="S49" s="6"/>
      <c r="T49" s="47"/>
    </row>
    <row r="50" spans="1:20" ht="16.9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42" t="s">
        <v>13</v>
      </c>
      <c r="P50" s="6">
        <f t="shared" ref="P50:Q54" si="3">P10+P30</f>
        <v>1</v>
      </c>
      <c r="Q50" s="6">
        <f t="shared" si="3"/>
        <v>1</v>
      </c>
      <c r="R50" s="41">
        <v>0</v>
      </c>
      <c r="S50" s="6">
        <f t="shared" ref="S50:T54" si="4">S10+S30</f>
        <v>202</v>
      </c>
      <c r="T50" s="47">
        <f t="shared" si="4"/>
        <v>202</v>
      </c>
    </row>
    <row r="51" spans="1:20" ht="16.9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43" t="s">
        <v>19</v>
      </c>
      <c r="P51" s="6">
        <f t="shared" si="3"/>
        <v>1</v>
      </c>
      <c r="Q51" s="6">
        <f t="shared" si="3"/>
        <v>1</v>
      </c>
      <c r="R51" s="41">
        <v>0</v>
      </c>
      <c r="S51" s="6">
        <f t="shared" si="4"/>
        <v>201</v>
      </c>
      <c r="T51" s="47">
        <f t="shared" si="4"/>
        <v>236</v>
      </c>
    </row>
    <row r="52" spans="1:20" ht="16.9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43" t="s">
        <v>42</v>
      </c>
      <c r="P52" s="6">
        <f t="shared" si="3"/>
        <v>0</v>
      </c>
      <c r="Q52" s="6">
        <f t="shared" si="3"/>
        <v>1</v>
      </c>
      <c r="R52" s="41">
        <v>0</v>
      </c>
      <c r="S52" s="6">
        <f t="shared" si="4"/>
        <v>91</v>
      </c>
      <c r="T52" s="47">
        <f t="shared" si="4"/>
        <v>97</v>
      </c>
    </row>
    <row r="53" spans="1:20" ht="16.9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43" t="s">
        <v>92</v>
      </c>
      <c r="P53" s="6">
        <f t="shared" si="3"/>
        <v>0</v>
      </c>
      <c r="Q53" s="6">
        <f t="shared" si="3"/>
        <v>1</v>
      </c>
      <c r="R53" s="41">
        <v>0</v>
      </c>
      <c r="S53" s="6">
        <f t="shared" si="4"/>
        <v>74</v>
      </c>
      <c r="T53" s="47">
        <f t="shared" si="4"/>
        <v>114</v>
      </c>
    </row>
    <row r="54" spans="1:20" ht="16.9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43" t="s">
        <v>35</v>
      </c>
      <c r="P54" s="6">
        <f t="shared" si="3"/>
        <v>2</v>
      </c>
      <c r="Q54" s="6">
        <f t="shared" si="3"/>
        <v>1</v>
      </c>
      <c r="R54" s="41">
        <v>1</v>
      </c>
      <c r="S54" s="6">
        <f t="shared" si="4"/>
        <v>289</v>
      </c>
      <c r="T54" s="47">
        <f t="shared" si="4"/>
        <v>279</v>
      </c>
    </row>
    <row r="55" spans="1:20" ht="16.9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44"/>
      <c r="P55" s="45"/>
      <c r="Q55" s="45"/>
      <c r="R55" s="45"/>
      <c r="S55" s="48"/>
      <c r="T55" s="49"/>
    </row>
    <row r="56" spans="1:20" ht="16.9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43" t="s">
        <v>31</v>
      </c>
      <c r="P56" s="6">
        <f t="shared" ref="P56:Q59" si="5">P16+P36</f>
        <v>2</v>
      </c>
      <c r="Q56" s="6">
        <f t="shared" si="5"/>
        <v>1</v>
      </c>
      <c r="R56" s="41">
        <v>0</v>
      </c>
      <c r="S56" s="6">
        <f t="shared" ref="S56:T59" si="6">S16+S36</f>
        <v>305</v>
      </c>
      <c r="T56" s="47">
        <f t="shared" si="6"/>
        <v>294</v>
      </c>
    </row>
    <row r="57" spans="1:20" ht="16.9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43" t="s">
        <v>27</v>
      </c>
      <c r="P57" s="6">
        <f t="shared" si="5"/>
        <v>0</v>
      </c>
      <c r="Q57" s="6">
        <f t="shared" si="5"/>
        <v>2</v>
      </c>
      <c r="R57" s="41">
        <v>0</v>
      </c>
      <c r="S57" s="6">
        <f t="shared" si="6"/>
        <v>183</v>
      </c>
      <c r="T57" s="47">
        <f t="shared" si="6"/>
        <v>213</v>
      </c>
    </row>
    <row r="58" spans="1:20" ht="16.9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43" t="s">
        <v>49</v>
      </c>
      <c r="P58" s="6">
        <f t="shared" si="5"/>
        <v>0</v>
      </c>
      <c r="Q58" s="6">
        <f t="shared" si="5"/>
        <v>3</v>
      </c>
      <c r="R58" s="41">
        <v>0</v>
      </c>
      <c r="S58" s="6">
        <f t="shared" si="6"/>
        <v>283</v>
      </c>
      <c r="T58" s="47">
        <f t="shared" si="6"/>
        <v>309</v>
      </c>
    </row>
    <row r="59" spans="1:20" ht="16.95" customHeight="1" x14ac:dyDescent="0.3">
      <c r="O59" s="43" t="s">
        <v>23</v>
      </c>
      <c r="P59" s="6">
        <f t="shared" si="5"/>
        <v>3</v>
      </c>
      <c r="Q59" s="6">
        <f t="shared" si="5"/>
        <v>3</v>
      </c>
      <c r="R59" s="41">
        <v>0.33300000000000002</v>
      </c>
      <c r="S59" s="6">
        <f t="shared" si="6"/>
        <v>540</v>
      </c>
      <c r="T59" s="47">
        <f t="shared" si="6"/>
        <v>548</v>
      </c>
    </row>
    <row r="60" spans="1:20" ht="16.95" customHeight="1" x14ac:dyDescent="0.3">
      <c r="O60" s="25"/>
      <c r="P60" s="36"/>
      <c r="Q60" s="36"/>
      <c r="R60" s="1"/>
      <c r="S60" s="40"/>
      <c r="T60" s="52"/>
    </row>
    <row r="61" spans="1:20" ht="16.95" customHeight="1" x14ac:dyDescent="0.3">
      <c r="O61" s="35"/>
      <c r="P61" s="16">
        <f t="shared" ref="P61:Q61" si="7">SUM(P45:P60)</f>
        <v>11</v>
      </c>
      <c r="Q61" s="16">
        <f t="shared" si="7"/>
        <v>17</v>
      </c>
      <c r="R61" s="29">
        <f>3/14</f>
        <v>0.21428571428571427</v>
      </c>
      <c r="S61" s="55">
        <f>SUM(S45:S60)</f>
        <v>2629</v>
      </c>
      <c r="T61" s="56">
        <f>SUM(T45:T60)</f>
        <v>2780</v>
      </c>
    </row>
    <row r="62" spans="1:20" ht="16.95" customHeight="1" thickBot="1" x14ac:dyDescent="0.35">
      <c r="O62" s="37"/>
      <c r="P62" s="38"/>
      <c r="Q62" s="38"/>
      <c r="R62" s="34">
        <v>28</v>
      </c>
      <c r="S62" s="57">
        <f>+S61/R62</f>
        <v>93.892857142857139</v>
      </c>
      <c r="T62" s="58">
        <f>+T61/R62</f>
        <v>99.285714285714292</v>
      </c>
    </row>
  </sheetData>
  <sheetProtection sheet="1" objects="1" scenarios="1"/>
  <pageMargins left="0.7" right="0.2" top="0.75" bottom="0.2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 - Results</vt:lpstr>
      <vt:lpstr>'79-80 Schedule -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2024-11-28T14:57:51Z</cp:lastPrinted>
  <dcterms:created xsi:type="dcterms:W3CDTF">2015-11-28T21:58:43Z</dcterms:created>
  <dcterms:modified xsi:type="dcterms:W3CDTF">2025-06-22T18:28:14Z</dcterms:modified>
</cp:coreProperties>
</file>