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Chicago Hustle\"/>
    </mc:Choice>
  </mc:AlternateContent>
  <xr:revisionPtr revIDLastSave="0" documentId="13_ncr:1_{0A0AF26B-91DE-4F55-9822-BF487E6051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80-81 Player Stats" sheetId="7" r:id="rId1"/>
  </sheets>
  <definedNames>
    <definedName name="_xlnm.Print_Area" localSheetId="0">'80-81 Player Stats'!$A$1:$AN$51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7" l="1"/>
  <c r="H48" i="7" s="1"/>
  <c r="AG46" i="7"/>
  <c r="AE46" i="7"/>
  <c r="AF46" i="7" s="1"/>
  <c r="AD46" i="7"/>
  <c r="AA46" i="7"/>
  <c r="AB46" i="7" s="1"/>
  <c r="X46" i="7"/>
  <c r="Y46" i="7" s="1"/>
  <c r="T46" i="7"/>
  <c r="S46" i="7"/>
  <c r="P46" i="7"/>
  <c r="O46" i="7"/>
  <c r="AI50" i="7" s="1"/>
  <c r="M46" i="7"/>
  <c r="L46" i="7"/>
  <c r="AI49" i="7" s="1"/>
  <c r="I46" i="7"/>
  <c r="H46" i="7"/>
  <c r="AI48" i="7" s="1"/>
  <c r="AI43" i="7"/>
  <c r="AJ43" i="7" s="1"/>
  <c r="AF43" i="7"/>
  <c r="AB43" i="7"/>
  <c r="Y43" i="7"/>
  <c r="U43" i="7"/>
  <c r="V43" i="7" s="1"/>
  <c r="Q43" i="7"/>
  <c r="J43" i="7"/>
  <c r="G43" i="7"/>
  <c r="AI42" i="7"/>
  <c r="AJ42" i="7" s="1"/>
  <c r="AF42" i="7"/>
  <c r="AB42" i="7"/>
  <c r="Y42" i="7"/>
  <c r="U42" i="7"/>
  <c r="V42" i="7" s="1"/>
  <c r="Q42" i="7"/>
  <c r="J42" i="7"/>
  <c r="G42" i="7"/>
  <c r="AI41" i="7"/>
  <c r="AJ41" i="7" s="1"/>
  <c r="AF41" i="7"/>
  <c r="AB41" i="7"/>
  <c r="Y41" i="7"/>
  <c r="U41" i="7"/>
  <c r="V41" i="7" s="1"/>
  <c r="Q41" i="7"/>
  <c r="J41" i="7"/>
  <c r="G41" i="7"/>
  <c r="AI40" i="7"/>
  <c r="AJ40" i="7" s="1"/>
  <c r="AF40" i="7"/>
  <c r="AB40" i="7"/>
  <c r="Y40" i="7"/>
  <c r="U40" i="7"/>
  <c r="V40" i="7" s="1"/>
  <c r="Q40" i="7"/>
  <c r="J40" i="7"/>
  <c r="G40" i="7"/>
  <c r="AI39" i="7"/>
  <c r="AJ39" i="7" s="1"/>
  <c r="AF39" i="7"/>
  <c r="AB39" i="7"/>
  <c r="Y39" i="7"/>
  <c r="U39" i="7"/>
  <c r="V39" i="7" s="1"/>
  <c r="Q39" i="7"/>
  <c r="J39" i="7"/>
  <c r="G39" i="7"/>
  <c r="AI38" i="7"/>
  <c r="AJ38" i="7" s="1"/>
  <c r="AF38" i="7"/>
  <c r="AB38" i="7"/>
  <c r="Y38" i="7"/>
  <c r="U38" i="7"/>
  <c r="V38" i="7" s="1"/>
  <c r="Q38" i="7"/>
  <c r="J38" i="7"/>
  <c r="G38" i="7"/>
  <c r="AI37" i="7"/>
  <c r="AF37" i="7"/>
  <c r="AB37" i="7"/>
  <c r="Y37" i="7"/>
  <c r="U37" i="7"/>
  <c r="V37" i="7" s="1"/>
  <c r="Q37" i="7"/>
  <c r="J37" i="7"/>
  <c r="G37" i="7"/>
  <c r="AI36" i="7"/>
  <c r="AF36" i="7"/>
  <c r="AB36" i="7"/>
  <c r="Y36" i="7"/>
  <c r="U36" i="7"/>
  <c r="V36" i="7" s="1"/>
  <c r="Q36" i="7"/>
  <c r="J36" i="7"/>
  <c r="G36" i="7"/>
  <c r="AI35" i="7"/>
  <c r="AJ35" i="7" s="1"/>
  <c r="AF35" i="7"/>
  <c r="AB35" i="7"/>
  <c r="Y35" i="7"/>
  <c r="U35" i="7"/>
  <c r="V35" i="7" s="1"/>
  <c r="Q35" i="7"/>
  <c r="J35" i="7"/>
  <c r="G35" i="7"/>
  <c r="AI34" i="7"/>
  <c r="AF34" i="7"/>
  <c r="AB34" i="7"/>
  <c r="Y34" i="7"/>
  <c r="U34" i="7"/>
  <c r="V34" i="7" s="1"/>
  <c r="Q34" i="7"/>
  <c r="J34" i="7"/>
  <c r="G34" i="7"/>
  <c r="Q46" i="7" l="1"/>
  <c r="AK34" i="7"/>
  <c r="AK36" i="7"/>
  <c r="AK37" i="7"/>
  <c r="AJ37" i="7"/>
  <c r="AK40" i="7"/>
  <c r="AK41" i="7"/>
  <c r="J46" i="7"/>
  <c r="AK43" i="7"/>
  <c r="AK38" i="7"/>
  <c r="AI46" i="7"/>
  <c r="AJ46" i="7" s="1"/>
  <c r="AK39" i="7"/>
  <c r="AK42" i="7"/>
  <c r="AI51" i="7"/>
  <c r="AJ34" i="7"/>
  <c r="AK35" i="7"/>
  <c r="U46" i="7"/>
  <c r="V46" i="7" s="1"/>
  <c r="AJ36" i="7"/>
  <c r="F46" i="7"/>
  <c r="AK46" i="7" l="1"/>
  <c r="G23" i="7" l="1"/>
  <c r="H24" i="7" s="1"/>
  <c r="AG22" i="7"/>
  <c r="AE22" i="7"/>
  <c r="AF22" i="7" s="1"/>
  <c r="AD22" i="7"/>
  <c r="AA22" i="7"/>
  <c r="AB22" i="7" s="1"/>
  <c r="X22" i="7"/>
  <c r="Y22" i="7" s="1"/>
  <c r="T22" i="7"/>
  <c r="S22" i="7"/>
  <c r="P22" i="7"/>
  <c r="O22" i="7"/>
  <c r="AI26" i="7" s="1"/>
  <c r="M22" i="7"/>
  <c r="L22" i="7"/>
  <c r="AI25" i="7" s="1"/>
  <c r="I22" i="7"/>
  <c r="H22" i="7"/>
  <c r="AI24" i="7" s="1"/>
  <c r="AI20" i="7"/>
  <c r="AJ20" i="7" s="1"/>
  <c r="AF20" i="7"/>
  <c r="AB20" i="7"/>
  <c r="Y20" i="7"/>
  <c r="U20" i="7"/>
  <c r="V20" i="7" s="1"/>
  <c r="Q20" i="7"/>
  <c r="J20" i="7"/>
  <c r="G20" i="7"/>
  <c r="AI19" i="7"/>
  <c r="AF19" i="7"/>
  <c r="AB19" i="7"/>
  <c r="Y19" i="7"/>
  <c r="U19" i="7"/>
  <c r="V19" i="7" s="1"/>
  <c r="Q19" i="7"/>
  <c r="J19" i="7"/>
  <c r="G19" i="7"/>
  <c r="AI18" i="7"/>
  <c r="AJ18" i="7" s="1"/>
  <c r="AF18" i="7"/>
  <c r="AB18" i="7"/>
  <c r="Y18" i="7"/>
  <c r="U18" i="7"/>
  <c r="V18" i="7" s="1"/>
  <c r="Q18" i="7"/>
  <c r="J18" i="7"/>
  <c r="G18" i="7"/>
  <c r="AI17" i="7"/>
  <c r="AF17" i="7"/>
  <c r="AB17" i="7"/>
  <c r="Y17" i="7"/>
  <c r="U17" i="7"/>
  <c r="V17" i="7" s="1"/>
  <c r="Q17" i="7"/>
  <c r="J17" i="7"/>
  <c r="G17" i="7"/>
  <c r="AI16" i="7"/>
  <c r="AF16" i="7"/>
  <c r="AB16" i="7"/>
  <c r="Y16" i="7"/>
  <c r="U16" i="7"/>
  <c r="V16" i="7" s="1"/>
  <c r="Q16" i="7"/>
  <c r="J16" i="7"/>
  <c r="F16" i="7"/>
  <c r="G16" i="7" s="1"/>
  <c r="AI15" i="7"/>
  <c r="AF15" i="7"/>
  <c r="AB15" i="7"/>
  <c r="Y15" i="7"/>
  <c r="U15" i="7"/>
  <c r="V15" i="7" s="1"/>
  <c r="Q15" i="7"/>
  <c r="J15" i="7"/>
  <c r="G15" i="7"/>
  <c r="AI14" i="7"/>
  <c r="AJ14" i="7" s="1"/>
  <c r="AF14" i="7"/>
  <c r="AB14" i="7"/>
  <c r="Y14" i="7"/>
  <c r="U14" i="7"/>
  <c r="AK14" i="7" s="1"/>
  <c r="Q14" i="7"/>
  <c r="J14" i="7"/>
  <c r="G14" i="7"/>
  <c r="AI13" i="7"/>
  <c r="AJ13" i="7" s="1"/>
  <c r="AF13" i="7"/>
  <c r="AB13" i="7"/>
  <c r="Y13" i="7"/>
  <c r="U13" i="7"/>
  <c r="V13" i="7" s="1"/>
  <c r="Q13" i="7"/>
  <c r="J13" i="7"/>
  <c r="G13" i="7"/>
  <c r="AI12" i="7"/>
  <c r="AJ12" i="7" s="1"/>
  <c r="AF12" i="7"/>
  <c r="AB12" i="7"/>
  <c r="Y12" i="7"/>
  <c r="U12" i="7"/>
  <c r="V12" i="7" s="1"/>
  <c r="Q12" i="7"/>
  <c r="J12" i="7"/>
  <c r="G12" i="7"/>
  <c r="AI11" i="7"/>
  <c r="AF11" i="7"/>
  <c r="AB11" i="7"/>
  <c r="Y11" i="7"/>
  <c r="U11" i="7"/>
  <c r="V11" i="7" s="1"/>
  <c r="Q11" i="7"/>
  <c r="J11" i="7"/>
  <c r="G11" i="7"/>
  <c r="AI10" i="7"/>
  <c r="AF10" i="7"/>
  <c r="AB10" i="7"/>
  <c r="Y10" i="7"/>
  <c r="U10" i="7"/>
  <c r="V10" i="7" s="1"/>
  <c r="Q10" i="7"/>
  <c r="J10" i="7"/>
  <c r="G10" i="7"/>
  <c r="AI9" i="7"/>
  <c r="AJ9" i="7" s="1"/>
  <c r="AF9" i="7"/>
  <c r="AB9" i="7"/>
  <c r="Y9" i="7"/>
  <c r="U9" i="7"/>
  <c r="Q9" i="7"/>
  <c r="J9" i="7"/>
  <c r="F9" i="7"/>
  <c r="AJ8" i="7"/>
  <c r="AI8" i="7"/>
  <c r="AF8" i="7"/>
  <c r="AB8" i="7"/>
  <c r="Y8" i="7"/>
  <c r="U8" i="7"/>
  <c r="AK8" i="7" s="1"/>
  <c r="Q8" i="7"/>
  <c r="J8" i="7"/>
  <c r="G8" i="7"/>
  <c r="AI7" i="7"/>
  <c r="AJ7" i="7" s="1"/>
  <c r="AF7" i="7"/>
  <c r="AB7" i="7"/>
  <c r="Y7" i="7"/>
  <c r="U7" i="7"/>
  <c r="V7" i="7" s="1"/>
  <c r="Q7" i="7"/>
  <c r="J7" i="7"/>
  <c r="G7" i="7"/>
  <c r="AI6" i="7"/>
  <c r="AJ6" i="7" s="1"/>
  <c r="AF6" i="7"/>
  <c r="AB6" i="7"/>
  <c r="Y6" i="7"/>
  <c r="U6" i="7"/>
  <c r="V6" i="7" s="1"/>
  <c r="Q6" i="7"/>
  <c r="J6" i="7"/>
  <c r="G6" i="7"/>
  <c r="AI5" i="7"/>
  <c r="AF5" i="7"/>
  <c r="AB5" i="7"/>
  <c r="Y5" i="7"/>
  <c r="U5" i="7"/>
  <c r="V5" i="7" s="1"/>
  <c r="Q5" i="7"/>
  <c r="J5" i="7"/>
  <c r="G5" i="7"/>
  <c r="AK15" i="7" l="1"/>
  <c r="F22" i="7"/>
  <c r="AK17" i="7"/>
  <c r="AK19" i="7"/>
  <c r="AK10" i="7"/>
  <c r="AK11" i="7"/>
  <c r="AK13" i="7"/>
  <c r="AK16" i="7"/>
  <c r="AJ19" i="7"/>
  <c r="AK20" i="7"/>
  <c r="U22" i="7"/>
  <c r="V22" i="7" s="1"/>
  <c r="AK7" i="7"/>
  <c r="AJ11" i="7"/>
  <c r="AK12" i="7"/>
  <c r="AI22" i="7"/>
  <c r="AJ22" i="7" s="1"/>
  <c r="AK6" i="7"/>
  <c r="AK9" i="7"/>
  <c r="AK18" i="7"/>
  <c r="J22" i="7"/>
  <c r="AI27" i="7"/>
  <c r="AJ5" i="7"/>
  <c r="V8" i="7"/>
  <c r="G9" i="7"/>
  <c r="V9" i="7"/>
  <c r="AJ10" i="7"/>
  <c r="V14" i="7"/>
  <c r="AJ15" i="7"/>
  <c r="AJ16" i="7"/>
  <c r="AJ17" i="7"/>
  <c r="AK5" i="7"/>
  <c r="Q22" i="7"/>
  <c r="AK22" i="7" l="1"/>
</calcChain>
</file>

<file path=xl/sharedStrings.xml><?xml version="1.0" encoding="utf-8"?>
<sst xmlns="http://schemas.openxmlformats.org/spreadsheetml/2006/main" count="268" uniqueCount="85">
  <si>
    <t>Team</t>
  </si>
  <si>
    <t>Player</t>
  </si>
  <si>
    <t>GP</t>
  </si>
  <si>
    <t>Min</t>
  </si>
  <si>
    <t>M.p.G</t>
  </si>
  <si>
    <t>FGM</t>
  </si>
  <si>
    <t>FGA</t>
  </si>
  <si>
    <t>FG %</t>
  </si>
  <si>
    <t>3FGM</t>
  </si>
  <si>
    <t>FTM</t>
  </si>
  <si>
    <t>FTA</t>
  </si>
  <si>
    <t>FT %</t>
  </si>
  <si>
    <t>Off Reb</t>
  </si>
  <si>
    <t>Def Reb</t>
  </si>
  <si>
    <t>Tot Reb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</si>
  <si>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</si>
  <si>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</si>
  <si>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</si>
  <si>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</si>
  <si>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</si>
  <si>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</si>
  <si>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</si>
  <si>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</si>
  <si>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</si>
  <si>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</si>
  <si>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</si>
  <si>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</si>
  <si>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Chicago Hustle</t>
  </si>
  <si>
    <t>Caldwell, Breena</t>
  </si>
  <si>
    <t>Wayland Baptist</t>
  </si>
  <si>
    <t>Digitale, Sue</t>
  </si>
  <si>
    <t>Cal State-Sacramento</t>
  </si>
  <si>
    <t>Easterling, Rita</t>
  </si>
  <si>
    <t>Fincher, Janie</t>
  </si>
  <si>
    <t>------------</t>
  </si>
  <si>
    <t>3FG</t>
  </si>
  <si>
    <t>OT</t>
  </si>
  <si>
    <t>McWhorter, Charlene</t>
  </si>
  <si>
    <t>1980 - 81</t>
  </si>
  <si>
    <t>80 - 81</t>
  </si>
  <si>
    <t>Candler, Belinda</t>
  </si>
  <si>
    <t>Critelli, Cris</t>
  </si>
  <si>
    <t>Old Dominion</t>
  </si>
  <si>
    <t>Geils, Donna</t>
  </si>
  <si>
    <t>Queens College</t>
  </si>
  <si>
    <t>Gwyn, Althea</t>
  </si>
  <si>
    <t>Hansen, Kim</t>
  </si>
  <si>
    <t>Grand Valley State</t>
  </si>
  <si>
    <t>Hodgson, Pat</t>
  </si>
  <si>
    <t>Iowa State</t>
  </si>
  <si>
    <t>Kilday, Pam</t>
  </si>
  <si>
    <t>Tennessee Tech</t>
  </si>
  <si>
    <t>Matthews, Linda</t>
  </si>
  <si>
    <t>Mayo, Paula</t>
  </si>
  <si>
    <t>Albany State</t>
  </si>
  <si>
    <t>Nissen, Inge</t>
  </si>
  <si>
    <t>White, Ethel</t>
  </si>
  <si>
    <t>High Point College</t>
  </si>
  <si>
    <t>5'6"</t>
  </si>
  <si>
    <t>No.</t>
  </si>
  <si>
    <t xml:space="preserve"> x 240</t>
  </si>
  <si>
    <t xml:space="preserve"> x 25</t>
  </si>
  <si>
    <t>Univ. Nevada Las Vegas</t>
  </si>
  <si>
    <t>5'8"</t>
  </si>
  <si>
    <t>6'1"</t>
  </si>
  <si>
    <t>5'10"</t>
  </si>
  <si>
    <t>Mississippi College</t>
  </si>
  <si>
    <t>6'0"</t>
  </si>
  <si>
    <t>6'2"</t>
  </si>
  <si>
    <t>5'7"</t>
  </si>
  <si>
    <t xml:space="preserve"> 2 pts</t>
  </si>
  <si>
    <t xml:space="preserve"> 3 pts</t>
  </si>
  <si>
    <t xml:space="preserve"> FTs</t>
  </si>
  <si>
    <t>TOTAL</t>
  </si>
  <si>
    <t>Game totals (3375)</t>
  </si>
  <si>
    <t>1980 - 1981 Player Stats</t>
  </si>
  <si>
    <t>1980 - 1981 Playoff Stats</t>
  </si>
  <si>
    <t>Game totals = 136</t>
  </si>
  <si>
    <t xml:space="preserve"> </t>
  </si>
  <si>
    <t>Adjustment</t>
  </si>
  <si>
    <t>5'11"</t>
  </si>
  <si>
    <t>5'9"</t>
  </si>
  <si>
    <t>6'5"</t>
  </si>
  <si>
    <t>Univ. of North Carolina</t>
  </si>
  <si>
    <t>Grambling State Univ.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</si>
</sst>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5" fontId="1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quotePrefix="1" applyFont="1"/>
    <xf numFmtId="164" fontId="1" fillId="0" borderId="0" xfId="0" quotePrefix="1" applyNumberFormat="1" applyFont="1"/>
    <xf numFmtId="166" fontId="1" fillId="0" borderId="0" xfId="0" quotePrefix="1" applyNumberFormat="1" applyFont="1"/>
    <xf numFmtId="165" fontId="1" fillId="0" borderId="0" xfId="0" quotePrefix="1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4" fontId="5" fillId="2" borderId="0" xfId="1" applyNumberFormat="1" applyFont="1" applyFill="1"/>
    <xf numFmtId="0" fontId="6" fillId="2" borderId="0" xfId="0" applyFont="1" applyFill="1"/>
    <xf numFmtId="0" fontId="5" fillId="2" borderId="0" xfId="0" applyFont="1" applyFill="1"/>
    <xf numFmtId="164" fontId="5" fillId="2" borderId="0" xfId="0" applyNumberFormat="1" applyFont="1" applyFill="1"/>
    <xf numFmtId="2" fontId="5" fillId="2" borderId="0" xfId="0" applyNumberFormat="1" applyFont="1" applyFill="1"/>
    <xf numFmtId="165" fontId="5" fillId="2" borderId="0" xfId="0" applyNumberFormat="1" applyFont="1" applyFill="1"/>
    <xf numFmtId="166" fontId="5" fillId="2" borderId="0" xfId="0" applyNumberFormat="1" applyFont="1" applyFill="1"/>
    <xf numFmtId="0" fontId="2" fillId="3" borderId="0" xfId="0" applyFont="1" applyFill="1" applyAlignment="1">
      <alignment horizontal="center"/>
    </xf>
    <xf numFmtId="0" fontId="1" fillId="3" borderId="0" xfId="0" applyFont="1" applyFill="1"/>
    <xf numFmtId="166" fontId="1" fillId="3" borderId="0" xfId="0" applyNumberFormat="1" applyFont="1" applyFill="1"/>
    <xf numFmtId="165" fontId="1" fillId="3" borderId="0" xfId="0" applyNumberFormat="1" applyFont="1" applyFill="1"/>
    <xf numFmtId="0" fontId="11" fillId="0" borderId="0" xfId="0" applyFont="1"/>
    <xf numFmtId="0" fontId="12" fillId="0" borderId="0" xfId="0" applyFont="1"/>
    <xf numFmtId="0" fontId="5" fillId="2" borderId="0" xfId="0" applyFont="1" applyFill="1" applyAlignment="1">
      <alignment horizontal="center"/>
    </xf>
    <xf numFmtId="164" fontId="4" fillId="0" borderId="0" xfId="0" applyNumberFormat="1" applyFont="1"/>
    <xf numFmtId="2" fontId="4" fillId="0" borderId="0" xfId="0" applyNumberFormat="1" applyFont="1"/>
    <xf numFmtId="165" fontId="4" fillId="0" borderId="0" xfId="0" applyNumberFormat="1" applyFont="1"/>
    <xf numFmtId="0" fontId="4" fillId="3" borderId="0" xfId="0" applyFont="1" applyFill="1"/>
    <xf numFmtId="166" fontId="4" fillId="0" borderId="0" xfId="0" applyNumberFormat="1" applyFont="1"/>
    <xf numFmtId="0" fontId="1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166" fontId="13" fillId="0" borderId="0" xfId="0" applyNumberFormat="1" applyFont="1" applyAlignment="1">
      <alignment horizontal="left"/>
    </xf>
    <xf numFmtId="166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4" fillId="0" borderId="0" xfId="0" applyFont="1"/>
    <xf numFmtId="164" fontId="7" fillId="0" borderId="0" xfId="0" quotePrefix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1" fillId="4" borderId="0" xfId="0" applyFont="1" applyFill="1"/>
    <xf numFmtId="166" fontId="1" fillId="4" borderId="0" xfId="0" applyNumberFormat="1" applyFont="1" applyFill="1"/>
    <xf numFmtId="0" fontId="4" fillId="5" borderId="0" xfId="0" applyFont="1" applyFill="1"/>
    <xf numFmtId="0" fontId="15" fillId="0" borderId="0" xfId="0" applyFont="1"/>
    <xf numFmtId="0" fontId="4" fillId="6" borderId="0" xfId="0" applyFont="1" applyFill="1" applyAlignment="1">
      <alignment horizontal="center"/>
    </xf>
    <xf numFmtId="0" fontId="4" fillId="6" borderId="0" xfId="0" applyFont="1" applyFill="1"/>
    <xf numFmtId="0" fontId="6" fillId="6" borderId="0" xfId="0" applyFont="1" applyFill="1" applyAlignment="1">
      <alignment horizontal="center"/>
    </xf>
    <xf numFmtId="164" fontId="4" fillId="6" borderId="0" xfId="0" applyNumberFormat="1" applyFont="1" applyFill="1"/>
    <xf numFmtId="2" fontId="4" fillId="6" borderId="0" xfId="0" applyNumberFormat="1" applyFont="1" applyFill="1"/>
    <xf numFmtId="165" fontId="4" fillId="6" borderId="0" xfId="0" applyNumberFormat="1" applyFont="1" applyFill="1"/>
    <xf numFmtId="166" fontId="4" fillId="6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E19C6-0676-4170-A84B-B469CB2C04F6}">
  <sheetPr>
    <pageSetUpPr fitToPage="1"/>
  </sheetPr>
  <dimension ref="A1:AN51"/>
  <sheetViews>
    <sheetView tabSelected="1" workbookViewId="0"/>
  </sheetViews>
  <sheetFormatPr defaultRowHeight="14.4" x14ac:dyDescent="0.3"/>
  <cols>
    <col min="1" max="1" width="7.6640625" customWidth="1"/>
    <col min="2" max="2" width="12.33203125" customWidth="1"/>
    <col min="3" max="3" width="16.6640625" customWidth="1"/>
    <col min="4" max="4" width="5" customWidth="1"/>
    <col min="5" max="5" width="5.33203125" customWidth="1"/>
    <col min="6" max="6" width="7.5546875" customWidth="1"/>
    <col min="7" max="7" width="8" customWidth="1"/>
    <col min="8" max="8" width="7.33203125" customWidth="1"/>
    <col min="9" max="9" width="6.6640625" customWidth="1"/>
    <col min="10" max="10" width="7.6640625" customWidth="1"/>
    <col min="11" max="11" width="1.5546875" customWidth="1"/>
    <col min="12" max="12" width="6.44140625" customWidth="1"/>
    <col min="13" max="13" width="6" customWidth="1"/>
    <col min="14" max="14" width="1.5546875" customWidth="1"/>
    <col min="15" max="15" width="6.6640625" customWidth="1"/>
    <col min="16" max="16" width="7" customWidth="1"/>
    <col min="17" max="17" width="6.33203125" customWidth="1"/>
    <col min="18" max="18" width="1.5546875" customWidth="1"/>
    <col min="19" max="19" width="6.6640625" customWidth="1"/>
    <col min="20" max="20" width="7.33203125" customWidth="1"/>
    <col min="21" max="21" width="7" customWidth="1"/>
    <col min="22" max="22" width="7.44140625" customWidth="1"/>
    <col min="23" max="23" width="1.5546875" customWidth="1"/>
    <col min="24" max="24" width="6" customWidth="1"/>
    <col min="25" max="25" width="7.6640625" customWidth="1"/>
    <col min="26" max="26" width="1.5546875" customWidth="1"/>
    <col min="27" max="27" width="6.6640625" customWidth="1"/>
    <col min="28" max="28" width="7.33203125" customWidth="1"/>
    <col min="29" max="29" width="1.5546875" customWidth="1"/>
    <col min="30" max="31" width="5.5546875" customWidth="1"/>
    <col min="32" max="32" width="7.6640625" customWidth="1"/>
    <col min="33" max="33" width="5.6640625" customWidth="1"/>
    <col min="34" max="34" width="1.5546875" customWidth="1"/>
    <col min="35" max="35" width="7" customWidth="1"/>
    <col min="36" max="36" width="7.33203125" customWidth="1"/>
    <col min="37" max="37" width="8.44140625" customWidth="1"/>
    <col min="38" max="38" width="1.5546875" customWidth="1"/>
    <col min="39" max="39" width="18.44140625" customWidth="1"/>
    <col min="40" max="40" width="6.33203125" customWidth="1"/>
  </cols>
  <sheetData>
    <row r="1" spans="1:40" ht="21" x14ac:dyDescent="0.4">
      <c r="A1" s="49" t="s">
        <v>27</v>
      </c>
      <c r="B1" s="1"/>
      <c r="C1" s="1"/>
      <c r="D1" s="1"/>
      <c r="E1" s="49" t="s">
        <v>75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3">
      <c r="A2" s="1"/>
      <c r="B2" s="5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6.95" customHeight="1" x14ac:dyDescent="0.3">
      <c r="A4" s="2" t="s">
        <v>38</v>
      </c>
      <c r="B4" s="3" t="s">
        <v>0</v>
      </c>
      <c r="C4" s="3" t="s">
        <v>1</v>
      </c>
      <c r="D4" s="3" t="s">
        <v>59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0"/>
      <c r="L4" s="3" t="s">
        <v>8</v>
      </c>
      <c r="M4" s="3" t="s">
        <v>35</v>
      </c>
      <c r="N4" s="30"/>
      <c r="O4" s="3" t="s">
        <v>9</v>
      </c>
      <c r="P4" s="3" t="s">
        <v>10</v>
      </c>
      <c r="Q4" s="3" t="s">
        <v>11</v>
      </c>
      <c r="R4" s="30"/>
      <c r="S4" s="3" t="s">
        <v>12</v>
      </c>
      <c r="T4" s="3" t="s">
        <v>13</v>
      </c>
      <c r="U4" s="3" t="s">
        <v>14</v>
      </c>
      <c r="V4" s="3" t="s">
        <v>15</v>
      </c>
      <c r="W4" s="30"/>
      <c r="X4" s="3" t="s">
        <v>16</v>
      </c>
      <c r="Y4" s="3" t="s">
        <v>17</v>
      </c>
      <c r="Z4" s="30"/>
      <c r="AA4" s="3" t="s">
        <v>18</v>
      </c>
      <c r="AB4" s="3" t="s">
        <v>19</v>
      </c>
      <c r="AC4" s="30"/>
      <c r="AD4" s="3" t="s">
        <v>20</v>
      </c>
      <c r="AE4" s="3" t="s">
        <v>21</v>
      </c>
      <c r="AF4" s="3" t="s">
        <v>22</v>
      </c>
      <c r="AG4" s="3" t="s">
        <v>23</v>
      </c>
      <c r="AH4" s="30"/>
      <c r="AI4" s="3" t="s">
        <v>24</v>
      </c>
      <c r="AJ4" s="3" t="s">
        <v>25</v>
      </c>
      <c r="AK4" s="3" t="s">
        <v>26</v>
      </c>
      <c r="AL4" s="31"/>
      <c r="AM4" s="1"/>
      <c r="AN4" s="1"/>
    </row>
    <row r="5" spans="1:40" ht="16.95" customHeight="1" x14ac:dyDescent="0.3">
      <c r="A5" s="6" t="s">
        <v>39</v>
      </c>
      <c r="B5" s="5" t="s">
        <v>27</v>
      </c>
      <c r="C5" s="5" t="s">
        <v>28</v>
      </c>
      <c r="D5" s="10">
        <v>30</v>
      </c>
      <c r="E5" s="5">
        <v>5</v>
      </c>
      <c r="F5" s="37">
        <v>63</v>
      </c>
      <c r="G5" s="38">
        <f>+F5/E5</f>
        <v>12.6</v>
      </c>
      <c r="H5" s="5">
        <v>11</v>
      </c>
      <c r="I5" s="5">
        <v>20</v>
      </c>
      <c r="J5" s="39">
        <f>+H5/I5</f>
        <v>0.55000000000000004</v>
      </c>
      <c r="K5" s="40"/>
      <c r="L5" s="5"/>
      <c r="M5" s="5"/>
      <c r="N5" s="40"/>
      <c r="O5" s="5">
        <v>2</v>
      </c>
      <c r="P5" s="5">
        <v>2</v>
      </c>
      <c r="Q5" s="39">
        <f>+O5/P5</f>
        <v>1</v>
      </c>
      <c r="R5" s="40"/>
      <c r="S5" s="5">
        <v>4</v>
      </c>
      <c r="T5" s="5">
        <v>6</v>
      </c>
      <c r="U5" s="5">
        <f>SUM(S5:T5)</f>
        <v>10</v>
      </c>
      <c r="V5" s="38">
        <f>+U5/E5</f>
        <v>2</v>
      </c>
      <c r="W5" s="40"/>
      <c r="X5" s="5">
        <v>7</v>
      </c>
      <c r="Y5" s="38">
        <f>+X5/E5</f>
        <v>1.4</v>
      </c>
      <c r="Z5" s="40"/>
      <c r="AA5" s="5">
        <v>9</v>
      </c>
      <c r="AB5" s="41">
        <f>+AA5/E5</f>
        <v>1.8</v>
      </c>
      <c r="AC5" s="40"/>
      <c r="AD5" s="5">
        <v>1</v>
      </c>
      <c r="AE5" s="5">
        <v>11</v>
      </c>
      <c r="AF5" s="38">
        <f>+AE5/E5</f>
        <v>2.2000000000000002</v>
      </c>
      <c r="AG5" s="5"/>
      <c r="AH5" s="40"/>
      <c r="AI5" s="5">
        <f>+(2*H5)+(1*L5)+(O5)</f>
        <v>24</v>
      </c>
      <c r="AJ5" s="38">
        <f>+AI5/E5</f>
        <v>4.8</v>
      </c>
      <c r="AK5" s="39">
        <f>(+(AI5)+(U5)+(2*X5)+(AD5)-(AE5))/F5</f>
        <v>0.60317460317460314</v>
      </c>
      <c r="AL5" s="40"/>
      <c r="AM5" s="5" t="s">
        <v>29</v>
      </c>
      <c r="AN5" s="5" t="s">
        <v>80</v>
      </c>
    </row>
    <row r="6" spans="1:40" ht="16.95" customHeight="1" x14ac:dyDescent="0.3">
      <c r="A6" s="56" t="s">
        <v>39</v>
      </c>
      <c r="B6" s="57" t="s">
        <v>27</v>
      </c>
      <c r="C6" s="57" t="s">
        <v>40</v>
      </c>
      <c r="D6" s="58">
        <v>24</v>
      </c>
      <c r="E6" s="57">
        <v>34</v>
      </c>
      <c r="F6" s="59">
        <v>655</v>
      </c>
      <c r="G6" s="60">
        <f t="shared" ref="G6:G20" si="0">+F6/E6</f>
        <v>19.264705882352942</v>
      </c>
      <c r="H6" s="57">
        <v>86</v>
      </c>
      <c r="I6" s="57">
        <v>178</v>
      </c>
      <c r="J6" s="61">
        <f t="shared" ref="J6:J20" si="1">+H6/I6</f>
        <v>0.48314606741573035</v>
      </c>
      <c r="K6" s="57"/>
      <c r="L6" s="57"/>
      <c r="M6" s="57"/>
      <c r="N6" s="57"/>
      <c r="O6" s="57">
        <v>83</v>
      </c>
      <c r="P6" s="57">
        <v>120</v>
      </c>
      <c r="Q6" s="61">
        <f t="shared" ref="Q6:Q20" si="2">+O6/P6</f>
        <v>0.69166666666666665</v>
      </c>
      <c r="R6" s="57"/>
      <c r="S6" s="57">
        <v>65</v>
      </c>
      <c r="T6" s="57">
        <v>100</v>
      </c>
      <c r="U6" s="57">
        <f t="shared" ref="U6:U20" si="3">SUM(S6:T6)</f>
        <v>165</v>
      </c>
      <c r="V6" s="60">
        <f t="shared" ref="V6:V20" si="4">+U6/E6</f>
        <v>4.8529411764705879</v>
      </c>
      <c r="W6" s="57"/>
      <c r="X6" s="57">
        <v>26</v>
      </c>
      <c r="Y6" s="60">
        <f t="shared" ref="Y6:Y20" si="5">+X6/E6</f>
        <v>0.76470588235294112</v>
      </c>
      <c r="Z6" s="57"/>
      <c r="AA6" s="57">
        <v>75</v>
      </c>
      <c r="AB6" s="62">
        <f t="shared" ref="AB6:AB20" si="6">+AA6/E6</f>
        <v>2.2058823529411766</v>
      </c>
      <c r="AC6" s="57"/>
      <c r="AD6" s="57">
        <v>28</v>
      </c>
      <c r="AE6" s="57">
        <v>60</v>
      </c>
      <c r="AF6" s="60">
        <f t="shared" ref="AF6:AF20" si="7">+AE6/E6</f>
        <v>1.7647058823529411</v>
      </c>
      <c r="AG6" s="57">
        <v>5</v>
      </c>
      <c r="AH6" s="57"/>
      <c r="AI6" s="57">
        <f t="shared" ref="AI6:AI20" si="8">+(2*H6)+(1*L6)+(O6)</f>
        <v>255</v>
      </c>
      <c r="AJ6" s="60">
        <f t="shared" ref="AJ6:AJ20" si="9">+AI6/E6</f>
        <v>7.5</v>
      </c>
      <c r="AK6" s="61">
        <f t="shared" ref="AK6:AK20" si="10">(+(AI6)+(U6)+(2*X6)+(AD6)-(AE6))/F6</f>
        <v>0.6717557251908397</v>
      </c>
      <c r="AL6" s="57"/>
      <c r="AM6" s="57" t="s">
        <v>62</v>
      </c>
      <c r="AN6" s="57" t="s">
        <v>80</v>
      </c>
    </row>
    <row r="7" spans="1:40" ht="16.95" customHeight="1" x14ac:dyDescent="0.3">
      <c r="A7" s="6" t="s">
        <v>39</v>
      </c>
      <c r="B7" s="5" t="s">
        <v>27</v>
      </c>
      <c r="C7" s="5" t="s">
        <v>41</v>
      </c>
      <c r="D7" s="10">
        <v>22</v>
      </c>
      <c r="E7" s="5">
        <v>22</v>
      </c>
      <c r="F7" s="37">
        <v>433</v>
      </c>
      <c r="G7" s="38">
        <f t="shared" si="0"/>
        <v>19.681818181818183</v>
      </c>
      <c r="H7" s="5">
        <v>73</v>
      </c>
      <c r="I7" s="5">
        <v>186</v>
      </c>
      <c r="J7" s="39">
        <f t="shared" si="1"/>
        <v>0.39247311827956988</v>
      </c>
      <c r="K7" s="40"/>
      <c r="L7" s="5">
        <v>0</v>
      </c>
      <c r="M7" s="5">
        <v>3</v>
      </c>
      <c r="N7" s="40"/>
      <c r="O7" s="5">
        <v>44</v>
      </c>
      <c r="P7" s="5">
        <v>58</v>
      </c>
      <c r="Q7" s="39">
        <f t="shared" si="2"/>
        <v>0.75862068965517238</v>
      </c>
      <c r="R7" s="40"/>
      <c r="S7" s="5">
        <v>15</v>
      </c>
      <c r="T7" s="5">
        <v>29</v>
      </c>
      <c r="U7" s="5">
        <f t="shared" si="3"/>
        <v>44</v>
      </c>
      <c r="V7" s="38">
        <f t="shared" si="4"/>
        <v>2</v>
      </c>
      <c r="W7" s="40"/>
      <c r="X7" s="5">
        <v>41</v>
      </c>
      <c r="Y7" s="38">
        <f t="shared" si="5"/>
        <v>1.8636363636363635</v>
      </c>
      <c r="Z7" s="40"/>
      <c r="AA7" s="5">
        <v>48</v>
      </c>
      <c r="AB7" s="41">
        <f t="shared" si="6"/>
        <v>2.1818181818181817</v>
      </c>
      <c r="AC7" s="40"/>
      <c r="AD7" s="5">
        <v>26</v>
      </c>
      <c r="AE7" s="5">
        <v>47</v>
      </c>
      <c r="AF7" s="38">
        <f t="shared" si="7"/>
        <v>2.1363636363636362</v>
      </c>
      <c r="AG7" s="5">
        <v>4</v>
      </c>
      <c r="AH7" s="40"/>
      <c r="AI7" s="5">
        <f t="shared" si="8"/>
        <v>190</v>
      </c>
      <c r="AJ7" s="38">
        <f t="shared" si="9"/>
        <v>8.6363636363636367</v>
      </c>
      <c r="AK7" s="39">
        <f t="shared" si="10"/>
        <v>0.68129330254041576</v>
      </c>
      <c r="AL7" s="40"/>
      <c r="AM7" s="5" t="s">
        <v>42</v>
      </c>
      <c r="AN7" s="5" t="s">
        <v>67</v>
      </c>
    </row>
    <row r="8" spans="1:40" ht="16.95" customHeight="1" x14ac:dyDescent="0.3">
      <c r="A8" s="56" t="s">
        <v>39</v>
      </c>
      <c r="B8" s="57" t="s">
        <v>27</v>
      </c>
      <c r="C8" s="57" t="s">
        <v>30</v>
      </c>
      <c r="D8" s="58">
        <v>21</v>
      </c>
      <c r="E8" s="57">
        <v>31</v>
      </c>
      <c r="F8" s="59">
        <v>485</v>
      </c>
      <c r="G8" s="60">
        <f t="shared" si="0"/>
        <v>15.64516129032258</v>
      </c>
      <c r="H8" s="57">
        <v>41</v>
      </c>
      <c r="I8" s="57">
        <v>113</v>
      </c>
      <c r="J8" s="61">
        <f t="shared" si="1"/>
        <v>0.36283185840707965</v>
      </c>
      <c r="K8" s="57"/>
      <c r="L8" s="57"/>
      <c r="M8" s="57"/>
      <c r="N8" s="57"/>
      <c r="O8" s="57">
        <v>35</v>
      </c>
      <c r="P8" s="57">
        <v>47</v>
      </c>
      <c r="Q8" s="61">
        <f t="shared" si="2"/>
        <v>0.74468085106382975</v>
      </c>
      <c r="R8" s="57"/>
      <c r="S8" s="57">
        <v>34</v>
      </c>
      <c r="T8" s="57">
        <v>57</v>
      </c>
      <c r="U8" s="57">
        <f t="shared" si="3"/>
        <v>91</v>
      </c>
      <c r="V8" s="60">
        <f t="shared" si="4"/>
        <v>2.935483870967742</v>
      </c>
      <c r="W8" s="57"/>
      <c r="X8" s="57">
        <v>42</v>
      </c>
      <c r="Y8" s="60">
        <f t="shared" si="5"/>
        <v>1.3548387096774193</v>
      </c>
      <c r="Z8" s="57"/>
      <c r="AA8" s="57">
        <v>33</v>
      </c>
      <c r="AB8" s="62">
        <f t="shared" si="6"/>
        <v>1.064516129032258</v>
      </c>
      <c r="AC8" s="57"/>
      <c r="AD8" s="57">
        <v>15</v>
      </c>
      <c r="AE8" s="57">
        <v>49</v>
      </c>
      <c r="AF8" s="60">
        <f t="shared" si="7"/>
        <v>1.5806451612903225</v>
      </c>
      <c r="AG8" s="57">
        <v>2</v>
      </c>
      <c r="AH8" s="57"/>
      <c r="AI8" s="57">
        <f t="shared" si="8"/>
        <v>117</v>
      </c>
      <c r="AJ8" s="60">
        <f t="shared" si="9"/>
        <v>3.774193548387097</v>
      </c>
      <c r="AK8" s="61">
        <f t="shared" si="10"/>
        <v>0.53195876288659794</v>
      </c>
      <c r="AL8" s="57"/>
      <c r="AM8" s="57" t="s">
        <v>31</v>
      </c>
      <c r="AN8" s="57" t="s">
        <v>80</v>
      </c>
    </row>
    <row r="9" spans="1:40" ht="16.95" customHeight="1" x14ac:dyDescent="0.3">
      <c r="A9" s="6" t="s">
        <v>39</v>
      </c>
      <c r="B9" s="5" t="s">
        <v>27</v>
      </c>
      <c r="C9" s="5" t="s">
        <v>32</v>
      </c>
      <c r="D9" s="10">
        <v>15</v>
      </c>
      <c r="E9" s="5">
        <v>34</v>
      </c>
      <c r="F9" s="37">
        <f>731</f>
        <v>731</v>
      </c>
      <c r="G9" s="38">
        <f t="shared" si="0"/>
        <v>21.5</v>
      </c>
      <c r="H9" s="5">
        <v>44</v>
      </c>
      <c r="I9" s="5">
        <v>128</v>
      </c>
      <c r="J9" s="39">
        <f t="shared" si="1"/>
        <v>0.34375</v>
      </c>
      <c r="K9" s="40"/>
      <c r="L9" s="5">
        <v>0</v>
      </c>
      <c r="M9" s="5">
        <v>4</v>
      </c>
      <c r="N9" s="40"/>
      <c r="O9" s="5">
        <v>71</v>
      </c>
      <c r="P9" s="5">
        <v>96</v>
      </c>
      <c r="Q9" s="39">
        <f t="shared" si="2"/>
        <v>0.73958333333333337</v>
      </c>
      <c r="R9" s="40"/>
      <c r="S9" s="5">
        <v>16</v>
      </c>
      <c r="T9" s="5">
        <v>64</v>
      </c>
      <c r="U9" s="5">
        <f t="shared" si="3"/>
        <v>80</v>
      </c>
      <c r="V9" s="38">
        <f t="shared" si="4"/>
        <v>2.3529411764705883</v>
      </c>
      <c r="W9" s="40"/>
      <c r="X9" s="5">
        <v>122</v>
      </c>
      <c r="Y9" s="38">
        <f t="shared" si="5"/>
        <v>3.5882352941176472</v>
      </c>
      <c r="Z9" s="40"/>
      <c r="AA9" s="5">
        <v>65</v>
      </c>
      <c r="AB9" s="41">
        <f t="shared" si="6"/>
        <v>1.911764705882353</v>
      </c>
      <c r="AC9" s="40"/>
      <c r="AD9" s="5">
        <v>32</v>
      </c>
      <c r="AE9" s="5">
        <v>118</v>
      </c>
      <c r="AF9" s="38">
        <f t="shared" si="7"/>
        <v>3.4705882352941178</v>
      </c>
      <c r="AG9" s="5"/>
      <c r="AH9" s="40"/>
      <c r="AI9" s="5">
        <f t="shared" si="8"/>
        <v>159</v>
      </c>
      <c r="AJ9" s="38">
        <f t="shared" si="9"/>
        <v>4.6764705882352944</v>
      </c>
      <c r="AK9" s="39">
        <f t="shared" si="10"/>
        <v>0.54309165526675784</v>
      </c>
      <c r="AL9" s="40"/>
      <c r="AM9" s="5" t="s">
        <v>66</v>
      </c>
      <c r="AN9" s="5" t="s">
        <v>58</v>
      </c>
    </row>
    <row r="10" spans="1:40" ht="16.95" customHeight="1" x14ac:dyDescent="0.3">
      <c r="A10" s="56" t="s">
        <v>39</v>
      </c>
      <c r="B10" s="57" t="s">
        <v>27</v>
      </c>
      <c r="C10" s="57" t="s">
        <v>33</v>
      </c>
      <c r="D10" s="58">
        <v>10</v>
      </c>
      <c r="E10" s="57">
        <v>16</v>
      </c>
      <c r="F10" s="59">
        <v>124</v>
      </c>
      <c r="G10" s="60">
        <f t="shared" si="0"/>
        <v>7.75</v>
      </c>
      <c r="H10" s="57">
        <v>23</v>
      </c>
      <c r="I10" s="57">
        <v>66</v>
      </c>
      <c r="J10" s="61">
        <f t="shared" si="1"/>
        <v>0.34848484848484851</v>
      </c>
      <c r="K10" s="57"/>
      <c r="L10" s="57">
        <v>1</v>
      </c>
      <c r="M10" s="57">
        <v>4</v>
      </c>
      <c r="N10" s="57"/>
      <c r="O10" s="57">
        <v>4</v>
      </c>
      <c r="P10" s="57">
        <v>9</v>
      </c>
      <c r="Q10" s="61">
        <f t="shared" si="2"/>
        <v>0.44444444444444442</v>
      </c>
      <c r="R10" s="57"/>
      <c r="S10" s="57">
        <v>5</v>
      </c>
      <c r="T10" s="57">
        <v>9</v>
      </c>
      <c r="U10" s="57">
        <f t="shared" si="3"/>
        <v>14</v>
      </c>
      <c r="V10" s="60">
        <f t="shared" si="4"/>
        <v>0.875</v>
      </c>
      <c r="W10" s="57"/>
      <c r="X10" s="57">
        <v>20</v>
      </c>
      <c r="Y10" s="60">
        <f t="shared" si="5"/>
        <v>1.25</v>
      </c>
      <c r="Z10" s="57"/>
      <c r="AA10" s="57">
        <v>19</v>
      </c>
      <c r="AB10" s="62">
        <f t="shared" si="6"/>
        <v>1.1875</v>
      </c>
      <c r="AC10" s="57"/>
      <c r="AD10" s="57">
        <v>7</v>
      </c>
      <c r="AE10" s="57">
        <v>23</v>
      </c>
      <c r="AF10" s="60">
        <f t="shared" si="7"/>
        <v>1.4375</v>
      </c>
      <c r="AG10" s="57"/>
      <c r="AH10" s="57"/>
      <c r="AI10" s="57">
        <f t="shared" si="8"/>
        <v>51</v>
      </c>
      <c r="AJ10" s="60">
        <f t="shared" si="9"/>
        <v>3.1875</v>
      </c>
      <c r="AK10" s="61">
        <f t="shared" si="10"/>
        <v>0.717741935483871</v>
      </c>
      <c r="AL10" s="57"/>
      <c r="AM10" s="57" t="s">
        <v>62</v>
      </c>
      <c r="AN10" s="57" t="s">
        <v>69</v>
      </c>
    </row>
    <row r="11" spans="1:40" ht="16.95" customHeight="1" x14ac:dyDescent="0.3">
      <c r="A11" s="6" t="s">
        <v>39</v>
      </c>
      <c r="B11" s="5" t="s">
        <v>27</v>
      </c>
      <c r="C11" s="5" t="s">
        <v>43</v>
      </c>
      <c r="D11" s="10">
        <v>14</v>
      </c>
      <c r="E11" s="5">
        <v>32</v>
      </c>
      <c r="F11" s="37">
        <v>634</v>
      </c>
      <c r="G11" s="38">
        <f t="shared" si="0"/>
        <v>19.8125</v>
      </c>
      <c r="H11" s="5">
        <v>72</v>
      </c>
      <c r="I11" s="5">
        <v>187</v>
      </c>
      <c r="J11" s="39">
        <f t="shared" si="1"/>
        <v>0.38502673796791442</v>
      </c>
      <c r="K11" s="40"/>
      <c r="L11" s="5"/>
      <c r="M11" s="5"/>
      <c r="N11" s="40"/>
      <c r="O11" s="5">
        <v>78</v>
      </c>
      <c r="P11" s="5">
        <v>107</v>
      </c>
      <c r="Q11" s="39">
        <f t="shared" si="2"/>
        <v>0.7289719626168224</v>
      </c>
      <c r="R11" s="40"/>
      <c r="S11" s="5">
        <v>31</v>
      </c>
      <c r="T11" s="5">
        <v>41</v>
      </c>
      <c r="U11" s="5">
        <f t="shared" si="3"/>
        <v>72</v>
      </c>
      <c r="V11" s="38">
        <f t="shared" si="4"/>
        <v>2.25</v>
      </c>
      <c r="W11" s="40"/>
      <c r="X11" s="5">
        <v>81</v>
      </c>
      <c r="Y11" s="38">
        <f t="shared" si="5"/>
        <v>2.53125</v>
      </c>
      <c r="Z11" s="40"/>
      <c r="AA11" s="5">
        <v>67</v>
      </c>
      <c r="AB11" s="41">
        <f t="shared" si="6"/>
        <v>2.09375</v>
      </c>
      <c r="AC11" s="40"/>
      <c r="AD11" s="5">
        <v>52</v>
      </c>
      <c r="AE11" s="5">
        <v>76</v>
      </c>
      <c r="AF11" s="38">
        <f t="shared" si="7"/>
        <v>2.375</v>
      </c>
      <c r="AG11" s="5">
        <v>1</v>
      </c>
      <c r="AH11" s="40"/>
      <c r="AI11" s="5">
        <f t="shared" si="8"/>
        <v>222</v>
      </c>
      <c r="AJ11" s="38">
        <f t="shared" si="9"/>
        <v>6.9375</v>
      </c>
      <c r="AK11" s="39">
        <f t="shared" si="10"/>
        <v>0.68138801261829651</v>
      </c>
      <c r="AL11" s="40"/>
      <c r="AM11" s="5" t="s">
        <v>44</v>
      </c>
      <c r="AN11" s="5" t="s">
        <v>69</v>
      </c>
    </row>
    <row r="12" spans="1:40" ht="16.95" customHeight="1" x14ac:dyDescent="0.3">
      <c r="A12" s="56" t="s">
        <v>39</v>
      </c>
      <c r="B12" s="57" t="s">
        <v>27</v>
      </c>
      <c r="C12" s="57" t="s">
        <v>45</v>
      </c>
      <c r="D12" s="58">
        <v>44</v>
      </c>
      <c r="E12" s="57">
        <v>22</v>
      </c>
      <c r="F12" s="59">
        <v>845</v>
      </c>
      <c r="G12" s="60">
        <f t="shared" si="0"/>
        <v>38.409090909090907</v>
      </c>
      <c r="H12" s="57">
        <v>156</v>
      </c>
      <c r="I12" s="57">
        <v>320</v>
      </c>
      <c r="J12" s="61">
        <f t="shared" si="1"/>
        <v>0.48749999999999999</v>
      </c>
      <c r="K12" s="57"/>
      <c r="L12" s="57"/>
      <c r="M12" s="57"/>
      <c r="N12" s="57"/>
      <c r="O12" s="57">
        <v>88</v>
      </c>
      <c r="P12" s="57">
        <v>127</v>
      </c>
      <c r="Q12" s="61">
        <f t="shared" si="2"/>
        <v>0.69291338582677164</v>
      </c>
      <c r="R12" s="57"/>
      <c r="S12" s="57">
        <v>144</v>
      </c>
      <c r="T12" s="57">
        <v>158</v>
      </c>
      <c r="U12" s="57">
        <f t="shared" si="3"/>
        <v>302</v>
      </c>
      <c r="V12" s="60">
        <f t="shared" si="4"/>
        <v>13.727272727272727</v>
      </c>
      <c r="W12" s="57"/>
      <c r="X12" s="57">
        <v>38</v>
      </c>
      <c r="Y12" s="60">
        <f t="shared" si="5"/>
        <v>1.7272727272727273</v>
      </c>
      <c r="Z12" s="57"/>
      <c r="AA12" s="57">
        <v>67</v>
      </c>
      <c r="AB12" s="62">
        <f t="shared" si="6"/>
        <v>3.0454545454545454</v>
      </c>
      <c r="AC12" s="57"/>
      <c r="AD12" s="57">
        <v>36</v>
      </c>
      <c r="AE12" s="57">
        <v>79</v>
      </c>
      <c r="AF12" s="60">
        <f t="shared" si="7"/>
        <v>3.5909090909090908</v>
      </c>
      <c r="AG12" s="57">
        <v>11</v>
      </c>
      <c r="AH12" s="57"/>
      <c r="AI12" s="57">
        <f t="shared" si="8"/>
        <v>400</v>
      </c>
      <c r="AJ12" s="60">
        <f t="shared" si="9"/>
        <v>18.181818181818183</v>
      </c>
      <c r="AK12" s="61">
        <f t="shared" si="10"/>
        <v>0.86982248520710059</v>
      </c>
      <c r="AL12" s="57"/>
      <c r="AM12" s="57" t="s">
        <v>44</v>
      </c>
      <c r="AN12" s="57" t="s">
        <v>68</v>
      </c>
    </row>
    <row r="13" spans="1:40" ht="16.95" customHeight="1" x14ac:dyDescent="0.3">
      <c r="A13" s="6" t="s">
        <v>39</v>
      </c>
      <c r="B13" s="5" t="s">
        <v>27</v>
      </c>
      <c r="C13" s="5" t="s">
        <v>46</v>
      </c>
      <c r="D13" s="10">
        <v>55</v>
      </c>
      <c r="E13" s="5">
        <v>4</v>
      </c>
      <c r="F13" s="37">
        <v>32</v>
      </c>
      <c r="G13" s="38">
        <f t="shared" si="0"/>
        <v>8</v>
      </c>
      <c r="H13" s="5">
        <v>2</v>
      </c>
      <c r="I13" s="5">
        <v>7</v>
      </c>
      <c r="J13" s="39">
        <f t="shared" si="1"/>
        <v>0.2857142857142857</v>
      </c>
      <c r="K13" s="40"/>
      <c r="L13" s="5"/>
      <c r="M13" s="5"/>
      <c r="N13" s="40"/>
      <c r="O13" s="5">
        <v>3</v>
      </c>
      <c r="P13" s="5">
        <v>7</v>
      </c>
      <c r="Q13" s="39">
        <f t="shared" si="2"/>
        <v>0.42857142857142855</v>
      </c>
      <c r="R13" s="40"/>
      <c r="S13" s="5">
        <v>3</v>
      </c>
      <c r="T13" s="5">
        <v>5</v>
      </c>
      <c r="U13" s="5">
        <f t="shared" si="3"/>
        <v>8</v>
      </c>
      <c r="V13" s="38">
        <f t="shared" si="4"/>
        <v>2</v>
      </c>
      <c r="W13" s="40"/>
      <c r="X13" s="5">
        <v>2</v>
      </c>
      <c r="Y13" s="38">
        <f t="shared" si="5"/>
        <v>0.5</v>
      </c>
      <c r="Z13" s="40"/>
      <c r="AA13" s="5">
        <v>5</v>
      </c>
      <c r="AB13" s="41">
        <f t="shared" si="6"/>
        <v>1.25</v>
      </c>
      <c r="AC13" s="40"/>
      <c r="AD13" s="5">
        <v>2</v>
      </c>
      <c r="AE13" s="5">
        <v>7</v>
      </c>
      <c r="AF13" s="38">
        <f t="shared" si="7"/>
        <v>1.75</v>
      </c>
      <c r="AG13" s="5">
        <v>1</v>
      </c>
      <c r="AH13" s="40"/>
      <c r="AI13" s="5">
        <f t="shared" si="8"/>
        <v>7</v>
      </c>
      <c r="AJ13" s="38">
        <f t="shared" si="9"/>
        <v>1.75</v>
      </c>
      <c r="AK13" s="39">
        <f t="shared" si="10"/>
        <v>0.4375</v>
      </c>
      <c r="AL13" s="40"/>
      <c r="AM13" s="5" t="s">
        <v>47</v>
      </c>
      <c r="AN13" s="5" t="s">
        <v>64</v>
      </c>
    </row>
    <row r="14" spans="1:40" ht="16.95" customHeight="1" x14ac:dyDescent="0.3">
      <c r="A14" s="56" t="s">
        <v>39</v>
      </c>
      <c r="B14" s="57" t="s">
        <v>27</v>
      </c>
      <c r="C14" s="57" t="s">
        <v>48</v>
      </c>
      <c r="D14" s="58">
        <v>11</v>
      </c>
      <c r="E14" s="57">
        <v>10</v>
      </c>
      <c r="F14" s="59">
        <v>166</v>
      </c>
      <c r="G14" s="60">
        <f t="shared" si="0"/>
        <v>16.600000000000001</v>
      </c>
      <c r="H14" s="57">
        <v>15</v>
      </c>
      <c r="I14" s="57">
        <v>41</v>
      </c>
      <c r="J14" s="61">
        <f t="shared" si="1"/>
        <v>0.36585365853658536</v>
      </c>
      <c r="K14" s="57"/>
      <c r="L14" s="57"/>
      <c r="M14" s="57"/>
      <c r="N14" s="57"/>
      <c r="O14" s="57">
        <v>9</v>
      </c>
      <c r="P14" s="57">
        <v>14</v>
      </c>
      <c r="Q14" s="61">
        <f t="shared" si="2"/>
        <v>0.6428571428571429</v>
      </c>
      <c r="R14" s="57"/>
      <c r="S14" s="57">
        <v>9</v>
      </c>
      <c r="T14" s="57">
        <v>12</v>
      </c>
      <c r="U14" s="57">
        <f t="shared" si="3"/>
        <v>21</v>
      </c>
      <c r="V14" s="60">
        <f t="shared" si="4"/>
        <v>2.1</v>
      </c>
      <c r="W14" s="57"/>
      <c r="X14" s="57">
        <v>10</v>
      </c>
      <c r="Y14" s="60">
        <f t="shared" si="5"/>
        <v>1</v>
      </c>
      <c r="Z14" s="57"/>
      <c r="AA14" s="57">
        <v>15</v>
      </c>
      <c r="AB14" s="62">
        <f t="shared" si="6"/>
        <v>1.5</v>
      </c>
      <c r="AC14" s="57"/>
      <c r="AD14" s="57">
        <v>7</v>
      </c>
      <c r="AE14" s="57">
        <v>10</v>
      </c>
      <c r="AF14" s="60">
        <f t="shared" si="7"/>
        <v>1</v>
      </c>
      <c r="AG14" s="57"/>
      <c r="AH14" s="57"/>
      <c r="AI14" s="57">
        <f t="shared" si="8"/>
        <v>39</v>
      </c>
      <c r="AJ14" s="60">
        <f t="shared" si="9"/>
        <v>3.9</v>
      </c>
      <c r="AK14" s="61">
        <f t="shared" si="10"/>
        <v>0.46385542168674698</v>
      </c>
      <c r="AL14" s="57"/>
      <c r="AM14" s="57" t="s">
        <v>49</v>
      </c>
      <c r="AN14" s="57" t="s">
        <v>65</v>
      </c>
    </row>
    <row r="15" spans="1:40" ht="16.95" customHeight="1" x14ac:dyDescent="0.3">
      <c r="A15" s="6" t="s">
        <v>39</v>
      </c>
      <c r="B15" s="5" t="s">
        <v>27</v>
      </c>
      <c r="C15" s="5" t="s">
        <v>50</v>
      </c>
      <c r="D15" s="10">
        <v>26</v>
      </c>
      <c r="E15" s="5">
        <v>5</v>
      </c>
      <c r="F15" s="37">
        <v>21</v>
      </c>
      <c r="G15" s="38">
        <f t="shared" si="0"/>
        <v>4.2</v>
      </c>
      <c r="H15" s="5">
        <v>3</v>
      </c>
      <c r="I15" s="5">
        <v>10</v>
      </c>
      <c r="J15" s="39">
        <f t="shared" si="1"/>
        <v>0.3</v>
      </c>
      <c r="K15" s="40"/>
      <c r="L15" s="5"/>
      <c r="M15" s="5"/>
      <c r="N15" s="40"/>
      <c r="O15" s="5">
        <v>2</v>
      </c>
      <c r="P15" s="5">
        <v>2</v>
      </c>
      <c r="Q15" s="39">
        <f t="shared" si="2"/>
        <v>1</v>
      </c>
      <c r="R15" s="40"/>
      <c r="S15" s="5">
        <v>2</v>
      </c>
      <c r="T15" s="5">
        <v>2</v>
      </c>
      <c r="U15" s="5">
        <f t="shared" si="3"/>
        <v>4</v>
      </c>
      <c r="V15" s="38">
        <f t="shared" si="4"/>
        <v>0.8</v>
      </c>
      <c r="W15" s="40"/>
      <c r="X15" s="5">
        <v>4</v>
      </c>
      <c r="Y15" s="38">
        <f t="shared" si="5"/>
        <v>0.8</v>
      </c>
      <c r="Z15" s="40"/>
      <c r="AA15" s="5">
        <v>5</v>
      </c>
      <c r="AB15" s="41">
        <f t="shared" si="6"/>
        <v>1</v>
      </c>
      <c r="AC15" s="40"/>
      <c r="AD15" s="5">
        <v>0</v>
      </c>
      <c r="AE15" s="5">
        <v>1</v>
      </c>
      <c r="AF15" s="38">
        <f t="shared" si="7"/>
        <v>0.2</v>
      </c>
      <c r="AG15" s="5"/>
      <c r="AH15" s="40"/>
      <c r="AI15" s="5">
        <f t="shared" si="8"/>
        <v>8</v>
      </c>
      <c r="AJ15" s="38">
        <f t="shared" si="9"/>
        <v>1.6</v>
      </c>
      <c r="AK15" s="39">
        <f t="shared" si="10"/>
        <v>0.90476190476190477</v>
      </c>
      <c r="AL15" s="40"/>
      <c r="AM15" s="5" t="s">
        <v>51</v>
      </c>
      <c r="AN15" s="5" t="s">
        <v>81</v>
      </c>
    </row>
    <row r="16" spans="1:40" ht="16.95" customHeight="1" x14ac:dyDescent="0.3">
      <c r="A16" s="56" t="s">
        <v>39</v>
      </c>
      <c r="B16" s="57" t="s">
        <v>27</v>
      </c>
      <c r="C16" s="57" t="s">
        <v>52</v>
      </c>
      <c r="D16" s="58">
        <v>12</v>
      </c>
      <c r="E16" s="57">
        <v>34</v>
      </c>
      <c r="F16" s="59">
        <f>666</f>
        <v>666</v>
      </c>
      <c r="G16" s="60">
        <f t="shared" si="0"/>
        <v>19.588235294117649</v>
      </c>
      <c r="H16" s="57">
        <v>74</v>
      </c>
      <c r="I16" s="57">
        <v>162</v>
      </c>
      <c r="J16" s="61">
        <f t="shared" si="1"/>
        <v>0.4567901234567901</v>
      </c>
      <c r="K16" s="57"/>
      <c r="L16" s="57"/>
      <c r="M16" s="57"/>
      <c r="N16" s="57"/>
      <c r="O16" s="57">
        <v>48</v>
      </c>
      <c r="P16" s="57">
        <v>60</v>
      </c>
      <c r="Q16" s="61">
        <f t="shared" si="2"/>
        <v>0.8</v>
      </c>
      <c r="R16" s="57"/>
      <c r="S16" s="57">
        <v>14</v>
      </c>
      <c r="T16" s="57">
        <v>55</v>
      </c>
      <c r="U16" s="57">
        <f t="shared" si="3"/>
        <v>69</v>
      </c>
      <c r="V16" s="60">
        <f t="shared" si="4"/>
        <v>2.0294117647058822</v>
      </c>
      <c r="W16" s="57"/>
      <c r="X16" s="57">
        <v>80</v>
      </c>
      <c r="Y16" s="60">
        <f t="shared" si="5"/>
        <v>2.3529411764705883</v>
      </c>
      <c r="Z16" s="57"/>
      <c r="AA16" s="57">
        <v>81</v>
      </c>
      <c r="AB16" s="62">
        <f t="shared" si="6"/>
        <v>2.3823529411764706</v>
      </c>
      <c r="AC16" s="57"/>
      <c r="AD16" s="57">
        <v>36</v>
      </c>
      <c r="AE16" s="57">
        <v>86</v>
      </c>
      <c r="AF16" s="60">
        <f t="shared" si="7"/>
        <v>2.5294117647058822</v>
      </c>
      <c r="AG16" s="57">
        <v>4</v>
      </c>
      <c r="AH16" s="57"/>
      <c r="AI16" s="57">
        <f t="shared" si="8"/>
        <v>196</v>
      </c>
      <c r="AJ16" s="60">
        <f t="shared" si="9"/>
        <v>5.7647058823529411</v>
      </c>
      <c r="AK16" s="61">
        <f t="shared" si="10"/>
        <v>0.56306306306306309</v>
      </c>
      <c r="AL16" s="57"/>
      <c r="AM16" s="57" t="s">
        <v>83</v>
      </c>
      <c r="AN16" s="57" t="s">
        <v>63</v>
      </c>
    </row>
    <row r="17" spans="1:40" ht="16.95" customHeight="1" x14ac:dyDescent="0.3">
      <c r="A17" s="6" t="s">
        <v>39</v>
      </c>
      <c r="B17" s="5" t="s">
        <v>27</v>
      </c>
      <c r="C17" s="5" t="s">
        <v>53</v>
      </c>
      <c r="D17" s="10">
        <v>25</v>
      </c>
      <c r="E17" s="5">
        <v>35</v>
      </c>
      <c r="F17" s="37">
        <v>1160</v>
      </c>
      <c r="G17" s="38">
        <f t="shared" si="0"/>
        <v>33.142857142857146</v>
      </c>
      <c r="H17" s="5">
        <v>239</v>
      </c>
      <c r="I17" s="5">
        <v>545</v>
      </c>
      <c r="J17" s="39">
        <f t="shared" si="1"/>
        <v>0.43853211009174314</v>
      </c>
      <c r="K17" s="40"/>
      <c r="L17" s="5">
        <v>0</v>
      </c>
      <c r="M17" s="5">
        <v>3</v>
      </c>
      <c r="N17" s="40"/>
      <c r="O17" s="5">
        <v>89</v>
      </c>
      <c r="P17" s="5">
        <v>129</v>
      </c>
      <c r="Q17" s="39">
        <f t="shared" si="2"/>
        <v>0.68992248062015504</v>
      </c>
      <c r="R17" s="40"/>
      <c r="S17" s="5">
        <v>117</v>
      </c>
      <c r="T17" s="5">
        <v>154</v>
      </c>
      <c r="U17" s="5">
        <f t="shared" si="3"/>
        <v>271</v>
      </c>
      <c r="V17" s="38">
        <f t="shared" si="4"/>
        <v>7.7428571428571429</v>
      </c>
      <c r="W17" s="40"/>
      <c r="X17" s="5">
        <v>53</v>
      </c>
      <c r="Y17" s="38">
        <f t="shared" si="5"/>
        <v>1.5142857142857142</v>
      </c>
      <c r="Z17" s="40"/>
      <c r="AA17" s="5">
        <v>96</v>
      </c>
      <c r="AB17" s="41">
        <f t="shared" si="6"/>
        <v>2.7428571428571429</v>
      </c>
      <c r="AC17" s="40"/>
      <c r="AD17" s="5">
        <v>60</v>
      </c>
      <c r="AE17" s="5">
        <v>92</v>
      </c>
      <c r="AF17" s="38">
        <f t="shared" si="7"/>
        <v>2.6285714285714286</v>
      </c>
      <c r="AG17" s="5">
        <v>1</v>
      </c>
      <c r="AH17" s="40"/>
      <c r="AI17" s="5">
        <f t="shared" si="8"/>
        <v>567</v>
      </c>
      <c r="AJ17" s="38">
        <f t="shared" si="9"/>
        <v>16.2</v>
      </c>
      <c r="AK17" s="39">
        <f t="shared" si="10"/>
        <v>0.78620689655172415</v>
      </c>
      <c r="AL17" s="40"/>
      <c r="AM17" s="5" t="s">
        <v>84</v>
      </c>
      <c r="AN17" s="5" t="s">
        <v>80</v>
      </c>
    </row>
    <row r="18" spans="1:40" ht="16.95" customHeight="1" x14ac:dyDescent="0.3">
      <c r="A18" s="56" t="s">
        <v>39</v>
      </c>
      <c r="B18" s="57" t="s">
        <v>27</v>
      </c>
      <c r="C18" s="57" t="s">
        <v>37</v>
      </c>
      <c r="D18" s="58">
        <v>41</v>
      </c>
      <c r="E18" s="57">
        <v>14</v>
      </c>
      <c r="F18" s="59">
        <v>166</v>
      </c>
      <c r="G18" s="60">
        <f t="shared" si="0"/>
        <v>11.857142857142858</v>
      </c>
      <c r="H18" s="57">
        <v>36</v>
      </c>
      <c r="I18" s="57">
        <v>80</v>
      </c>
      <c r="J18" s="61">
        <f t="shared" si="1"/>
        <v>0.45</v>
      </c>
      <c r="K18" s="57"/>
      <c r="L18" s="57">
        <v>0</v>
      </c>
      <c r="M18" s="57">
        <v>1</v>
      </c>
      <c r="N18" s="57"/>
      <c r="O18" s="57">
        <v>12</v>
      </c>
      <c r="P18" s="57">
        <v>17</v>
      </c>
      <c r="Q18" s="61">
        <f t="shared" si="2"/>
        <v>0.70588235294117652</v>
      </c>
      <c r="R18" s="57"/>
      <c r="S18" s="57">
        <v>19</v>
      </c>
      <c r="T18" s="57">
        <v>25</v>
      </c>
      <c r="U18" s="57">
        <f t="shared" si="3"/>
        <v>44</v>
      </c>
      <c r="V18" s="60">
        <f t="shared" si="4"/>
        <v>3.1428571428571428</v>
      </c>
      <c r="W18" s="57"/>
      <c r="X18" s="57">
        <v>6</v>
      </c>
      <c r="Y18" s="60">
        <f t="shared" si="5"/>
        <v>0.42857142857142855</v>
      </c>
      <c r="Z18" s="57"/>
      <c r="AA18" s="57">
        <v>28</v>
      </c>
      <c r="AB18" s="62">
        <f t="shared" si="6"/>
        <v>2</v>
      </c>
      <c r="AC18" s="57"/>
      <c r="AD18" s="57">
        <v>4</v>
      </c>
      <c r="AE18" s="57">
        <v>19</v>
      </c>
      <c r="AF18" s="60">
        <f t="shared" si="7"/>
        <v>1.3571428571428572</v>
      </c>
      <c r="AG18" s="57">
        <v>4</v>
      </c>
      <c r="AH18" s="57"/>
      <c r="AI18" s="57">
        <f t="shared" si="8"/>
        <v>84</v>
      </c>
      <c r="AJ18" s="60">
        <f t="shared" si="9"/>
        <v>6</v>
      </c>
      <c r="AK18" s="61">
        <f t="shared" si="10"/>
        <v>0.75301204819277112</v>
      </c>
      <c r="AL18" s="57"/>
      <c r="AM18" s="57" t="s">
        <v>54</v>
      </c>
      <c r="AN18" s="57" t="s">
        <v>68</v>
      </c>
    </row>
    <row r="19" spans="1:40" ht="16.95" customHeight="1" x14ac:dyDescent="0.3">
      <c r="A19" s="6" t="s">
        <v>39</v>
      </c>
      <c r="B19" s="5" t="s">
        <v>27</v>
      </c>
      <c r="C19" s="5" t="s">
        <v>55</v>
      </c>
      <c r="D19" s="10">
        <v>42</v>
      </c>
      <c r="E19" s="5">
        <v>33</v>
      </c>
      <c r="F19" s="37">
        <v>1295</v>
      </c>
      <c r="G19" s="38">
        <f t="shared" si="0"/>
        <v>39.242424242424242</v>
      </c>
      <c r="H19" s="5">
        <v>256</v>
      </c>
      <c r="I19" s="5">
        <v>633</v>
      </c>
      <c r="J19" s="39">
        <f t="shared" si="1"/>
        <v>0.40442338072669826</v>
      </c>
      <c r="K19" s="40"/>
      <c r="L19" s="5"/>
      <c r="M19" s="5"/>
      <c r="N19" s="40"/>
      <c r="O19" s="5">
        <v>253</v>
      </c>
      <c r="P19" s="5">
        <v>337</v>
      </c>
      <c r="Q19" s="39">
        <f t="shared" si="2"/>
        <v>0.75074183976261133</v>
      </c>
      <c r="R19" s="40"/>
      <c r="S19" s="5">
        <v>144</v>
      </c>
      <c r="T19" s="5">
        <v>265</v>
      </c>
      <c r="U19" s="5">
        <f t="shared" si="3"/>
        <v>409</v>
      </c>
      <c r="V19" s="38">
        <f t="shared" si="4"/>
        <v>12.393939393939394</v>
      </c>
      <c r="W19" s="40"/>
      <c r="X19" s="5">
        <v>56</v>
      </c>
      <c r="Y19" s="38">
        <f t="shared" si="5"/>
        <v>1.696969696969697</v>
      </c>
      <c r="Z19" s="40"/>
      <c r="AA19" s="5">
        <v>136</v>
      </c>
      <c r="AB19" s="41">
        <f t="shared" si="6"/>
        <v>4.1212121212121211</v>
      </c>
      <c r="AC19" s="40"/>
      <c r="AD19" s="5">
        <v>27</v>
      </c>
      <c r="AE19" s="5">
        <v>178</v>
      </c>
      <c r="AF19" s="38">
        <f t="shared" si="7"/>
        <v>5.3939393939393936</v>
      </c>
      <c r="AG19" s="5">
        <v>106</v>
      </c>
      <c r="AH19" s="40"/>
      <c r="AI19" s="5">
        <f t="shared" si="8"/>
        <v>765</v>
      </c>
      <c r="AJ19" s="38">
        <f t="shared" si="9"/>
        <v>23.181818181818183</v>
      </c>
      <c r="AK19" s="39">
        <f t="shared" si="10"/>
        <v>0.87644787644787647</v>
      </c>
      <c r="AL19" s="40"/>
      <c r="AM19" s="5" t="s">
        <v>42</v>
      </c>
      <c r="AN19" s="5" t="s">
        <v>82</v>
      </c>
    </row>
    <row r="20" spans="1:40" ht="16.95" customHeight="1" x14ac:dyDescent="0.3">
      <c r="A20" s="56" t="s">
        <v>39</v>
      </c>
      <c r="B20" s="57" t="s">
        <v>27</v>
      </c>
      <c r="C20" s="57" t="s">
        <v>56</v>
      </c>
      <c r="D20" s="58">
        <v>20</v>
      </c>
      <c r="E20" s="57">
        <v>35</v>
      </c>
      <c r="F20" s="59">
        <v>949</v>
      </c>
      <c r="G20" s="60">
        <f t="shared" si="0"/>
        <v>27.114285714285714</v>
      </c>
      <c r="H20" s="57">
        <v>99</v>
      </c>
      <c r="I20" s="57">
        <v>234</v>
      </c>
      <c r="J20" s="61">
        <f t="shared" si="1"/>
        <v>0.42307692307692307</v>
      </c>
      <c r="K20" s="57"/>
      <c r="L20" s="57">
        <v>1</v>
      </c>
      <c r="M20" s="57">
        <v>3</v>
      </c>
      <c r="N20" s="57"/>
      <c r="O20" s="57">
        <v>92</v>
      </c>
      <c r="P20" s="57">
        <v>142</v>
      </c>
      <c r="Q20" s="61">
        <f t="shared" si="2"/>
        <v>0.647887323943662</v>
      </c>
      <c r="R20" s="57"/>
      <c r="S20" s="57">
        <v>55</v>
      </c>
      <c r="T20" s="57">
        <v>89</v>
      </c>
      <c r="U20" s="57">
        <f t="shared" si="3"/>
        <v>144</v>
      </c>
      <c r="V20" s="60">
        <f t="shared" si="4"/>
        <v>4.1142857142857139</v>
      </c>
      <c r="W20" s="57"/>
      <c r="X20" s="57">
        <v>93</v>
      </c>
      <c r="Y20" s="60">
        <f t="shared" si="5"/>
        <v>2.657142857142857</v>
      </c>
      <c r="Z20" s="57"/>
      <c r="AA20" s="57">
        <v>100</v>
      </c>
      <c r="AB20" s="62">
        <f t="shared" si="6"/>
        <v>2.8571428571428572</v>
      </c>
      <c r="AC20" s="57"/>
      <c r="AD20" s="57">
        <v>76</v>
      </c>
      <c r="AE20" s="57">
        <v>132</v>
      </c>
      <c r="AF20" s="60">
        <f t="shared" si="7"/>
        <v>3.7714285714285714</v>
      </c>
      <c r="AG20" s="57">
        <v>6</v>
      </c>
      <c r="AH20" s="57"/>
      <c r="AI20" s="57">
        <f t="shared" si="8"/>
        <v>291</v>
      </c>
      <c r="AJ20" s="60">
        <f t="shared" si="9"/>
        <v>8.3142857142857149</v>
      </c>
      <c r="AK20" s="61">
        <f t="shared" si="10"/>
        <v>0.59536354056901997</v>
      </c>
      <c r="AL20" s="57"/>
      <c r="AM20" s="57" t="s">
        <v>57</v>
      </c>
      <c r="AN20" s="57" t="s">
        <v>58</v>
      </c>
    </row>
    <row r="21" spans="1:40" x14ac:dyDescent="0.3">
      <c r="A21" s="1"/>
      <c r="B21" s="5"/>
      <c r="C21" s="1"/>
      <c r="D21" s="1"/>
      <c r="E21" s="1"/>
      <c r="F21" s="13" t="s">
        <v>34</v>
      </c>
      <c r="G21" s="12" t="s">
        <v>34</v>
      </c>
      <c r="H21" s="12" t="s">
        <v>34</v>
      </c>
      <c r="I21" s="12" t="s">
        <v>34</v>
      </c>
      <c r="J21" s="12" t="s">
        <v>34</v>
      </c>
      <c r="K21" s="31"/>
      <c r="L21" s="12" t="s">
        <v>34</v>
      </c>
      <c r="M21" s="12" t="s">
        <v>34</v>
      </c>
      <c r="N21" s="31"/>
      <c r="O21" s="12" t="s">
        <v>34</v>
      </c>
      <c r="P21" s="12" t="s">
        <v>34</v>
      </c>
      <c r="Q21" s="12" t="s">
        <v>34</v>
      </c>
      <c r="R21" s="31"/>
      <c r="S21" s="12" t="s">
        <v>34</v>
      </c>
      <c r="T21" s="12" t="s">
        <v>34</v>
      </c>
      <c r="U21" s="12" t="s">
        <v>34</v>
      </c>
      <c r="V21" s="12" t="s">
        <v>34</v>
      </c>
      <c r="W21" s="31"/>
      <c r="X21" s="12" t="s">
        <v>34</v>
      </c>
      <c r="Y21" s="12" t="s">
        <v>34</v>
      </c>
      <c r="Z21" s="31"/>
      <c r="AA21" s="12" t="s">
        <v>34</v>
      </c>
      <c r="AB21" s="14" t="s">
        <v>34</v>
      </c>
      <c r="AC21" s="32"/>
      <c r="AD21" s="12" t="s">
        <v>34</v>
      </c>
      <c r="AE21" s="12" t="s">
        <v>34</v>
      </c>
      <c r="AF21" s="12" t="s">
        <v>34</v>
      </c>
      <c r="AG21" s="12" t="s">
        <v>34</v>
      </c>
      <c r="AH21" s="31"/>
      <c r="AI21" s="12" t="s">
        <v>34</v>
      </c>
      <c r="AJ21" s="12" t="s">
        <v>34</v>
      </c>
      <c r="AK21" s="15" t="s">
        <v>34</v>
      </c>
      <c r="AL21" s="33"/>
      <c r="AM21" s="1"/>
      <c r="AN21" s="1"/>
    </row>
    <row r="22" spans="1:40" x14ac:dyDescent="0.3">
      <c r="A22" s="22" t="s">
        <v>39</v>
      </c>
      <c r="B22" s="24" t="s">
        <v>27</v>
      </c>
      <c r="C22" s="25"/>
      <c r="D22" s="25"/>
      <c r="E22" s="36">
        <v>35</v>
      </c>
      <c r="F22" s="26">
        <f>SUM(F5:F21)</f>
        <v>8425</v>
      </c>
      <c r="G22" s="27"/>
      <c r="H22" s="26">
        <f>SUM(H5:H21)</f>
        <v>1230</v>
      </c>
      <c r="I22" s="26">
        <f>SUM(I5:I21)</f>
        <v>2910</v>
      </c>
      <c r="J22" s="28">
        <f>+H22/I22</f>
        <v>0.42268041237113402</v>
      </c>
      <c r="K22" s="25"/>
      <c r="L22" s="26">
        <f>SUM(L5:L21)</f>
        <v>2</v>
      </c>
      <c r="M22" s="26">
        <f>SUM(M5:M21)</f>
        <v>18</v>
      </c>
      <c r="N22" s="25"/>
      <c r="O22" s="26">
        <f>SUM(O5:O21)</f>
        <v>913</v>
      </c>
      <c r="P22" s="26">
        <f>SUM(P5:P21)</f>
        <v>1274</v>
      </c>
      <c r="Q22" s="28">
        <f>+O22/P22</f>
        <v>0.71664050235478804</v>
      </c>
      <c r="R22" s="25"/>
      <c r="S22" s="26">
        <f>SUM(S5:S21)</f>
        <v>677</v>
      </c>
      <c r="T22" s="26">
        <f>SUM(T5:T21)</f>
        <v>1071</v>
      </c>
      <c r="U22" s="26">
        <f>SUM(U5:U21)</f>
        <v>1748</v>
      </c>
      <c r="V22" s="27">
        <f t="shared" ref="V22" si="11">+U22/E22</f>
        <v>49.942857142857143</v>
      </c>
      <c r="W22" s="25"/>
      <c r="X22" s="26">
        <f>SUM(X5:X21)</f>
        <v>681</v>
      </c>
      <c r="Y22" s="27">
        <f>+X22/E22</f>
        <v>19.457142857142856</v>
      </c>
      <c r="Z22" s="27"/>
      <c r="AA22" s="26">
        <f>SUM(AA5:AA21)</f>
        <v>849</v>
      </c>
      <c r="AB22" s="29">
        <f>+AA22/E22</f>
        <v>24.257142857142856</v>
      </c>
      <c r="AC22" s="29"/>
      <c r="AD22" s="26">
        <f>SUM(AD5:AD21)</f>
        <v>409</v>
      </c>
      <c r="AE22" s="26">
        <f>SUM(AE5:AE21)</f>
        <v>988</v>
      </c>
      <c r="AF22" s="27">
        <f>+AE22/E22</f>
        <v>28.228571428571428</v>
      </c>
      <c r="AG22" s="26">
        <f>SUM(AG5:AG21)</f>
        <v>145</v>
      </c>
      <c r="AH22" s="25"/>
      <c r="AI22" s="26">
        <f>SUM(AI5:AI21)</f>
        <v>3375</v>
      </c>
      <c r="AJ22" s="27">
        <f>+AI22/E22</f>
        <v>96.428571428571431</v>
      </c>
      <c r="AK22" s="28">
        <f>(+(AI22)+(U22)+(2*X22)+(AD22)-(AE22))/F22</f>
        <v>0.70100890207715139</v>
      </c>
      <c r="AL22" s="1"/>
      <c r="AM22" s="1"/>
      <c r="AN22" s="1"/>
    </row>
    <row r="23" spans="1:40" x14ac:dyDescent="0.3">
      <c r="A23" s="1"/>
      <c r="B23" s="1"/>
      <c r="C23" s="35"/>
      <c r="D23" s="9"/>
      <c r="E23" s="1">
        <v>35</v>
      </c>
      <c r="F23" s="1" t="s">
        <v>60</v>
      </c>
      <c r="G23" s="1">
        <f>35*240</f>
        <v>8400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5" t="s">
        <v>74</v>
      </c>
      <c r="AJ23" s="1"/>
      <c r="AK23" s="1"/>
      <c r="AL23" s="1"/>
      <c r="AM23" s="1"/>
      <c r="AN23" s="1"/>
    </row>
    <row r="24" spans="1:40" x14ac:dyDescent="0.3">
      <c r="A24" s="1"/>
      <c r="B24" s="1"/>
      <c r="C24" s="1"/>
      <c r="D24" s="1" t="s">
        <v>36</v>
      </c>
      <c r="E24" s="1">
        <v>1</v>
      </c>
      <c r="F24" s="1" t="s">
        <v>61</v>
      </c>
      <c r="G24" s="1">
        <v>25</v>
      </c>
      <c r="H24" s="23">
        <f>SUM(G23:G24)</f>
        <v>8425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7"/>
      <c r="AF24" s="4"/>
      <c r="AG24" s="4"/>
      <c r="AH24" s="10"/>
      <c r="AI24" s="5">
        <f>+H22*2</f>
        <v>2460</v>
      </c>
      <c r="AJ24" s="42" t="s">
        <v>70</v>
      </c>
      <c r="AK24" s="10"/>
      <c r="AL24" s="1"/>
      <c r="AM24" s="1"/>
      <c r="AN24" s="1"/>
    </row>
    <row r="25" spans="1:40" x14ac:dyDescent="0.3">
      <c r="A25" s="1"/>
      <c r="B25" s="1"/>
      <c r="C25" s="47"/>
      <c r="D25" s="34"/>
      <c r="E25" s="11"/>
      <c r="F25" s="11"/>
      <c r="G25" s="11"/>
      <c r="H25" s="11"/>
      <c r="I25" s="16"/>
      <c r="J25" s="11"/>
      <c r="K25" s="1"/>
      <c r="L25" s="11"/>
      <c r="M25" s="11"/>
      <c r="N25" s="11"/>
      <c r="O25" s="11"/>
      <c r="P25" s="11"/>
      <c r="Q25" s="11"/>
      <c r="R25" s="1"/>
      <c r="S25" s="11"/>
      <c r="T25" s="11"/>
      <c r="U25" s="11"/>
      <c r="V25" s="11"/>
      <c r="W25" s="1"/>
      <c r="X25" s="1"/>
      <c r="Y25" s="1"/>
      <c r="Z25" s="1"/>
      <c r="AA25" s="11"/>
      <c r="AB25" s="11"/>
      <c r="AC25" s="1"/>
      <c r="AD25" s="1"/>
      <c r="AE25" s="17"/>
      <c r="AF25" s="19"/>
      <c r="AG25" s="20"/>
      <c r="AH25" s="10"/>
      <c r="AI25" s="43">
        <f>+L22*1</f>
        <v>2</v>
      </c>
      <c r="AJ25" s="42" t="s">
        <v>71</v>
      </c>
      <c r="AK25" s="10"/>
      <c r="AL25" s="1"/>
      <c r="AM25" s="1"/>
      <c r="AN25" s="1"/>
    </row>
    <row r="26" spans="1:40" x14ac:dyDescent="0.3">
      <c r="A26" s="1"/>
      <c r="B26" s="8"/>
      <c r="C26" s="48"/>
      <c r="D26" s="34"/>
      <c r="E26" s="1"/>
      <c r="F26" s="7"/>
      <c r="G26" s="1"/>
      <c r="H26" s="5"/>
      <c r="I26" s="1"/>
      <c r="J26" s="1"/>
      <c r="K26" s="1"/>
      <c r="L26" s="1"/>
      <c r="M26" s="1"/>
      <c r="N26" s="1"/>
      <c r="O26" s="7"/>
      <c r="P26" s="1"/>
      <c r="Q26" s="1"/>
      <c r="R26" s="1"/>
      <c r="S26" s="1"/>
      <c r="T26" s="1"/>
      <c r="U26" s="1"/>
      <c r="V26" s="1"/>
      <c r="W26" s="1"/>
      <c r="X26" s="1"/>
      <c r="Y26" s="18"/>
      <c r="Z26" s="1"/>
      <c r="AA26" s="11"/>
      <c r="AB26" s="11"/>
      <c r="AC26" s="1"/>
      <c r="AD26" s="1"/>
      <c r="AE26" s="17"/>
      <c r="AF26" s="19"/>
      <c r="AG26" s="20"/>
      <c r="AH26" s="10"/>
      <c r="AI26" s="44">
        <f>+O22</f>
        <v>913</v>
      </c>
      <c r="AJ26" s="45" t="s">
        <v>72</v>
      </c>
      <c r="AK26" s="10"/>
      <c r="AL26" s="1"/>
      <c r="AM26" s="1"/>
      <c r="AN26" s="1"/>
    </row>
    <row r="27" spans="1:40" x14ac:dyDescent="0.3">
      <c r="A27" s="1"/>
      <c r="B27" s="1"/>
      <c r="D27" s="1"/>
      <c r="E27" s="1"/>
      <c r="F27" s="7"/>
      <c r="G27" s="1"/>
      <c r="H27" s="1"/>
      <c r="I27" s="1"/>
      <c r="J27" s="1"/>
      <c r="K27" s="1"/>
      <c r="L27" s="1"/>
      <c r="M27" s="1"/>
      <c r="N27" s="1"/>
      <c r="O27" s="7"/>
      <c r="P27" s="1"/>
      <c r="Q27" s="1"/>
      <c r="R27" s="1"/>
      <c r="S27" s="1"/>
      <c r="T27" s="1"/>
      <c r="U27" s="1"/>
      <c r="V27" s="1"/>
      <c r="W27" s="1"/>
      <c r="X27" s="1"/>
      <c r="Y27" s="18"/>
      <c r="Z27" s="1"/>
      <c r="AA27" s="11"/>
      <c r="AB27" s="11"/>
      <c r="AC27" s="1"/>
      <c r="AD27" s="1"/>
      <c r="AE27" s="17"/>
      <c r="AF27" s="10"/>
      <c r="AG27" s="20"/>
      <c r="AH27" s="10"/>
      <c r="AI27" s="44">
        <f>SUM(AI24:AI26)</f>
        <v>3375</v>
      </c>
      <c r="AJ27" s="46" t="s">
        <v>73</v>
      </c>
      <c r="AK27" s="10"/>
      <c r="AL27" s="1"/>
      <c r="AM27" s="1"/>
      <c r="AN27" s="1"/>
    </row>
    <row r="28" spans="1:40" x14ac:dyDescent="0.3">
      <c r="B28" t="s">
        <v>78</v>
      </c>
    </row>
    <row r="30" spans="1:40" ht="21" x14ac:dyDescent="0.4">
      <c r="A30" s="49" t="s">
        <v>27</v>
      </c>
      <c r="B30" s="1"/>
      <c r="C30" s="1"/>
      <c r="D30" s="1"/>
      <c r="E30" s="49" t="s">
        <v>76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6.95" customHeight="1" x14ac:dyDescent="0.3">
      <c r="A33" s="2" t="s">
        <v>38</v>
      </c>
      <c r="B33" s="3" t="s">
        <v>0</v>
      </c>
      <c r="C33" s="3" t="s">
        <v>1</v>
      </c>
      <c r="D33" s="3" t="s">
        <v>59</v>
      </c>
      <c r="E33" s="3" t="s">
        <v>2</v>
      </c>
      <c r="F33" s="3" t="s">
        <v>3</v>
      </c>
      <c r="G33" s="3" t="s">
        <v>4</v>
      </c>
      <c r="H33" s="3" t="s">
        <v>5</v>
      </c>
      <c r="I33" s="3" t="s">
        <v>6</v>
      </c>
      <c r="J33" s="3" t="s">
        <v>7</v>
      </c>
      <c r="K33" s="30"/>
      <c r="L33" s="3" t="s">
        <v>8</v>
      </c>
      <c r="M33" s="3" t="s">
        <v>35</v>
      </c>
      <c r="N33" s="30"/>
      <c r="O33" s="3" t="s">
        <v>9</v>
      </c>
      <c r="P33" s="3" t="s">
        <v>10</v>
      </c>
      <c r="Q33" s="3" t="s">
        <v>11</v>
      </c>
      <c r="R33" s="30"/>
      <c r="S33" s="3" t="s">
        <v>12</v>
      </c>
      <c r="T33" s="3" t="s">
        <v>13</v>
      </c>
      <c r="U33" s="3" t="s">
        <v>14</v>
      </c>
      <c r="V33" s="3" t="s">
        <v>15</v>
      </c>
      <c r="W33" s="30"/>
      <c r="X33" s="3" t="s">
        <v>16</v>
      </c>
      <c r="Y33" s="3" t="s">
        <v>17</v>
      </c>
      <c r="Z33" s="30"/>
      <c r="AA33" s="3" t="s">
        <v>18</v>
      </c>
      <c r="AB33" s="3" t="s">
        <v>19</v>
      </c>
      <c r="AC33" s="30"/>
      <c r="AD33" s="3" t="s">
        <v>20</v>
      </c>
      <c r="AE33" s="3" t="s">
        <v>21</v>
      </c>
      <c r="AF33" s="3" t="s">
        <v>22</v>
      </c>
      <c r="AG33" s="3" t="s">
        <v>23</v>
      </c>
      <c r="AH33" s="30"/>
      <c r="AI33" s="3" t="s">
        <v>24</v>
      </c>
      <c r="AJ33" s="3" t="s">
        <v>25</v>
      </c>
      <c r="AK33" s="3" t="s">
        <v>26</v>
      </c>
      <c r="AL33" s="31"/>
      <c r="AM33" s="1"/>
      <c r="AN33" s="1"/>
    </row>
    <row r="34" spans="1:40" ht="16.95" customHeight="1" x14ac:dyDescent="0.3">
      <c r="A34" s="6" t="s">
        <v>39</v>
      </c>
      <c r="B34" s="5" t="s">
        <v>27</v>
      </c>
      <c r="C34" s="5" t="s">
        <v>40</v>
      </c>
      <c r="D34" s="10">
        <v>24</v>
      </c>
      <c r="E34" s="5">
        <v>2</v>
      </c>
      <c r="F34" s="54"/>
      <c r="G34" s="38">
        <f t="shared" ref="G34:G43" si="12">+F34/E34</f>
        <v>0</v>
      </c>
      <c r="H34" s="5">
        <v>1</v>
      </c>
      <c r="I34" s="54"/>
      <c r="J34" s="39" t="e">
        <f t="shared" ref="J34:J43" si="13">+H34/I34</f>
        <v>#DIV/0!</v>
      </c>
      <c r="K34" s="40"/>
      <c r="L34" s="5"/>
      <c r="M34" s="5"/>
      <c r="N34" s="40"/>
      <c r="O34" s="5">
        <v>1</v>
      </c>
      <c r="P34" s="5">
        <v>2</v>
      </c>
      <c r="Q34" s="39">
        <f t="shared" ref="Q34:Q43" si="14">+O34/P34</f>
        <v>0.5</v>
      </c>
      <c r="R34" s="40"/>
      <c r="S34" s="54"/>
      <c r="T34" s="54"/>
      <c r="U34" s="5">
        <f t="shared" ref="U34:U43" si="15">SUM(S34:T34)</f>
        <v>0</v>
      </c>
      <c r="V34" s="38">
        <f t="shared" ref="V34:V43" si="16">+U34/E34</f>
        <v>0</v>
      </c>
      <c r="W34" s="40"/>
      <c r="X34" s="54"/>
      <c r="Y34" s="38">
        <f t="shared" ref="Y34:Y43" si="17">+X34/E34</f>
        <v>0</v>
      </c>
      <c r="Z34" s="40"/>
      <c r="AA34" s="54"/>
      <c r="AB34" s="41">
        <f t="shared" ref="AB34:AB43" si="18">+AA34/E34</f>
        <v>0</v>
      </c>
      <c r="AC34" s="40"/>
      <c r="AD34" s="54"/>
      <c r="AE34" s="54"/>
      <c r="AF34" s="38">
        <f t="shared" ref="AF34:AF43" si="19">+AE34/E34</f>
        <v>0</v>
      </c>
      <c r="AG34" s="5"/>
      <c r="AH34" s="40"/>
      <c r="AI34" s="5">
        <f t="shared" ref="AI34:AI43" si="20">+(2*H34)+(1*L34)+(O34)</f>
        <v>3</v>
      </c>
      <c r="AJ34" s="38">
        <f t="shared" ref="AJ34:AJ43" si="21">+AI34/E34</f>
        <v>1.5</v>
      </c>
      <c r="AK34" s="39" t="e">
        <f t="shared" ref="AK34:AK43" si="22">(+(AI34)+(U34)+(2*X34)+(AD34)-(AE34))/F34</f>
        <v>#DIV/0!</v>
      </c>
      <c r="AL34" s="40"/>
      <c r="AM34" s="5" t="s">
        <v>62</v>
      </c>
      <c r="AN34" s="5" t="s">
        <v>80</v>
      </c>
    </row>
    <row r="35" spans="1:40" ht="16.95" customHeight="1" x14ac:dyDescent="0.3">
      <c r="A35" s="56" t="s">
        <v>39</v>
      </c>
      <c r="B35" s="57" t="s">
        <v>27</v>
      </c>
      <c r="C35" s="57" t="s">
        <v>41</v>
      </c>
      <c r="D35" s="58">
        <v>22</v>
      </c>
      <c r="E35" s="57">
        <v>2</v>
      </c>
      <c r="F35" s="57"/>
      <c r="G35" s="60">
        <f t="shared" si="12"/>
        <v>0</v>
      </c>
      <c r="H35" s="57">
        <v>10</v>
      </c>
      <c r="I35" s="57"/>
      <c r="J35" s="61" t="e">
        <f t="shared" si="13"/>
        <v>#DIV/0!</v>
      </c>
      <c r="K35" s="57"/>
      <c r="L35" s="57"/>
      <c r="M35" s="57"/>
      <c r="N35" s="57"/>
      <c r="O35" s="57">
        <v>2</v>
      </c>
      <c r="P35" s="57">
        <v>2</v>
      </c>
      <c r="Q35" s="61">
        <f t="shared" si="14"/>
        <v>1</v>
      </c>
      <c r="R35" s="57"/>
      <c r="S35" s="57"/>
      <c r="T35" s="57"/>
      <c r="U35" s="57">
        <f t="shared" si="15"/>
        <v>0</v>
      </c>
      <c r="V35" s="60">
        <f t="shared" si="16"/>
        <v>0</v>
      </c>
      <c r="W35" s="57"/>
      <c r="X35" s="57"/>
      <c r="Y35" s="60">
        <f t="shared" si="17"/>
        <v>0</v>
      </c>
      <c r="Z35" s="57"/>
      <c r="AA35" s="57"/>
      <c r="AB35" s="62">
        <f t="shared" si="18"/>
        <v>0</v>
      </c>
      <c r="AC35" s="57"/>
      <c r="AD35" s="57"/>
      <c r="AE35" s="57"/>
      <c r="AF35" s="60">
        <f t="shared" si="19"/>
        <v>0</v>
      </c>
      <c r="AG35" s="57"/>
      <c r="AH35" s="57"/>
      <c r="AI35" s="57">
        <f t="shared" si="20"/>
        <v>22</v>
      </c>
      <c r="AJ35" s="60">
        <f t="shared" si="21"/>
        <v>11</v>
      </c>
      <c r="AK35" s="61" t="e">
        <f t="shared" si="22"/>
        <v>#DIV/0!</v>
      </c>
      <c r="AL35" s="57"/>
      <c r="AM35" s="57" t="s">
        <v>42</v>
      </c>
      <c r="AN35" s="57" t="s">
        <v>67</v>
      </c>
    </row>
    <row r="36" spans="1:40" ht="16.95" customHeight="1" x14ac:dyDescent="0.3">
      <c r="A36" s="6" t="s">
        <v>39</v>
      </c>
      <c r="B36" s="5" t="s">
        <v>27</v>
      </c>
      <c r="C36" s="5" t="s">
        <v>32</v>
      </c>
      <c r="D36" s="10">
        <v>15</v>
      </c>
      <c r="E36" s="5">
        <v>2</v>
      </c>
      <c r="F36" s="54"/>
      <c r="G36" s="38">
        <f t="shared" si="12"/>
        <v>0</v>
      </c>
      <c r="H36" s="5">
        <v>1</v>
      </c>
      <c r="I36" s="54"/>
      <c r="J36" s="39" t="e">
        <f t="shared" si="13"/>
        <v>#DIV/0!</v>
      </c>
      <c r="K36" s="40"/>
      <c r="L36" s="5"/>
      <c r="M36" s="5"/>
      <c r="N36" s="40"/>
      <c r="O36" s="5">
        <v>9</v>
      </c>
      <c r="P36" s="5">
        <v>11</v>
      </c>
      <c r="Q36" s="39">
        <f t="shared" si="14"/>
        <v>0.81818181818181823</v>
      </c>
      <c r="R36" s="40"/>
      <c r="S36" s="54"/>
      <c r="T36" s="54"/>
      <c r="U36" s="5">
        <f t="shared" si="15"/>
        <v>0</v>
      </c>
      <c r="V36" s="38">
        <f t="shared" si="16"/>
        <v>0</v>
      </c>
      <c r="W36" s="40"/>
      <c r="X36" s="54"/>
      <c r="Y36" s="38">
        <f t="shared" si="17"/>
        <v>0</v>
      </c>
      <c r="Z36" s="40"/>
      <c r="AA36" s="54"/>
      <c r="AB36" s="41">
        <f t="shared" si="18"/>
        <v>0</v>
      </c>
      <c r="AC36" s="40"/>
      <c r="AD36" s="54"/>
      <c r="AE36" s="54"/>
      <c r="AF36" s="38">
        <f t="shared" si="19"/>
        <v>0</v>
      </c>
      <c r="AG36" s="5"/>
      <c r="AH36" s="40"/>
      <c r="AI36" s="5">
        <f t="shared" si="20"/>
        <v>11</v>
      </c>
      <c r="AJ36" s="38">
        <f t="shared" si="21"/>
        <v>5.5</v>
      </c>
      <c r="AK36" s="39" t="e">
        <f t="shared" si="22"/>
        <v>#DIV/0!</v>
      </c>
      <c r="AL36" s="40"/>
      <c r="AM36" s="5" t="s">
        <v>66</v>
      </c>
      <c r="AN36" s="5" t="s">
        <v>58</v>
      </c>
    </row>
    <row r="37" spans="1:40" ht="16.95" customHeight="1" x14ac:dyDescent="0.3">
      <c r="A37" s="56" t="s">
        <v>39</v>
      </c>
      <c r="B37" s="57" t="s">
        <v>27</v>
      </c>
      <c r="C37" s="57" t="s">
        <v>33</v>
      </c>
      <c r="D37" s="58">
        <v>10</v>
      </c>
      <c r="E37" s="57">
        <v>2</v>
      </c>
      <c r="F37" s="57"/>
      <c r="G37" s="60">
        <f t="shared" si="12"/>
        <v>0</v>
      </c>
      <c r="H37" s="57">
        <v>0</v>
      </c>
      <c r="I37" s="57"/>
      <c r="J37" s="61" t="e">
        <f t="shared" si="13"/>
        <v>#DIV/0!</v>
      </c>
      <c r="K37" s="57"/>
      <c r="L37" s="57"/>
      <c r="M37" s="57"/>
      <c r="N37" s="57"/>
      <c r="O37" s="57">
        <v>0</v>
      </c>
      <c r="P37" s="57">
        <v>0</v>
      </c>
      <c r="Q37" s="61" t="e">
        <f t="shared" si="14"/>
        <v>#DIV/0!</v>
      </c>
      <c r="R37" s="57"/>
      <c r="S37" s="57"/>
      <c r="T37" s="57"/>
      <c r="U37" s="57">
        <f t="shared" si="15"/>
        <v>0</v>
      </c>
      <c r="V37" s="60">
        <f t="shared" si="16"/>
        <v>0</v>
      </c>
      <c r="W37" s="57"/>
      <c r="X37" s="57"/>
      <c r="Y37" s="60">
        <f t="shared" si="17"/>
        <v>0</v>
      </c>
      <c r="Z37" s="57"/>
      <c r="AA37" s="57"/>
      <c r="AB37" s="62">
        <f t="shared" si="18"/>
        <v>0</v>
      </c>
      <c r="AC37" s="57"/>
      <c r="AD37" s="57"/>
      <c r="AE37" s="57"/>
      <c r="AF37" s="60">
        <f t="shared" si="19"/>
        <v>0</v>
      </c>
      <c r="AG37" s="57"/>
      <c r="AH37" s="57"/>
      <c r="AI37" s="57">
        <f t="shared" si="20"/>
        <v>0</v>
      </c>
      <c r="AJ37" s="60">
        <f t="shared" si="21"/>
        <v>0</v>
      </c>
      <c r="AK37" s="61" t="e">
        <f t="shared" si="22"/>
        <v>#DIV/0!</v>
      </c>
      <c r="AL37" s="57"/>
      <c r="AM37" s="57" t="s">
        <v>62</v>
      </c>
      <c r="AN37" s="57" t="s">
        <v>69</v>
      </c>
    </row>
    <row r="38" spans="1:40" ht="16.95" customHeight="1" x14ac:dyDescent="0.3">
      <c r="A38" s="6" t="s">
        <v>39</v>
      </c>
      <c r="B38" s="5" t="s">
        <v>27</v>
      </c>
      <c r="C38" s="5" t="s">
        <v>43</v>
      </c>
      <c r="D38" s="10">
        <v>14</v>
      </c>
      <c r="E38" s="5">
        <v>2</v>
      </c>
      <c r="F38" s="54"/>
      <c r="G38" s="38">
        <f t="shared" si="12"/>
        <v>0</v>
      </c>
      <c r="H38" s="5">
        <v>7</v>
      </c>
      <c r="I38" s="54"/>
      <c r="J38" s="39" t="e">
        <f t="shared" si="13"/>
        <v>#DIV/0!</v>
      </c>
      <c r="K38" s="40"/>
      <c r="L38" s="5"/>
      <c r="M38" s="5"/>
      <c r="N38" s="40"/>
      <c r="O38" s="5">
        <v>0</v>
      </c>
      <c r="P38" s="5">
        <v>0</v>
      </c>
      <c r="Q38" s="39" t="e">
        <f t="shared" si="14"/>
        <v>#DIV/0!</v>
      </c>
      <c r="R38" s="40"/>
      <c r="S38" s="54"/>
      <c r="T38" s="54"/>
      <c r="U38" s="5">
        <f t="shared" si="15"/>
        <v>0</v>
      </c>
      <c r="V38" s="38">
        <f t="shared" si="16"/>
        <v>0</v>
      </c>
      <c r="W38" s="40"/>
      <c r="X38" s="54"/>
      <c r="Y38" s="38">
        <f t="shared" si="17"/>
        <v>0</v>
      </c>
      <c r="Z38" s="40"/>
      <c r="AA38" s="54"/>
      <c r="AB38" s="41">
        <f t="shared" si="18"/>
        <v>0</v>
      </c>
      <c r="AC38" s="40"/>
      <c r="AD38" s="54"/>
      <c r="AE38" s="54"/>
      <c r="AF38" s="38">
        <f t="shared" si="19"/>
        <v>0</v>
      </c>
      <c r="AG38" s="5"/>
      <c r="AH38" s="40"/>
      <c r="AI38" s="5">
        <f t="shared" si="20"/>
        <v>14</v>
      </c>
      <c r="AJ38" s="38">
        <f t="shared" si="21"/>
        <v>7</v>
      </c>
      <c r="AK38" s="39" t="e">
        <f t="shared" si="22"/>
        <v>#DIV/0!</v>
      </c>
      <c r="AL38" s="40"/>
      <c r="AM38" s="5" t="s">
        <v>44</v>
      </c>
      <c r="AN38" s="5" t="s">
        <v>69</v>
      </c>
    </row>
    <row r="39" spans="1:40" ht="16.95" customHeight="1" x14ac:dyDescent="0.3">
      <c r="A39" s="56" t="s">
        <v>39</v>
      </c>
      <c r="B39" s="57" t="s">
        <v>27</v>
      </c>
      <c r="C39" s="57" t="s">
        <v>45</v>
      </c>
      <c r="D39" s="58">
        <v>44</v>
      </c>
      <c r="E39" s="57">
        <v>2</v>
      </c>
      <c r="F39" s="57"/>
      <c r="G39" s="60">
        <f t="shared" si="12"/>
        <v>0</v>
      </c>
      <c r="H39" s="57">
        <v>9</v>
      </c>
      <c r="I39" s="57"/>
      <c r="J39" s="61" t="e">
        <f t="shared" si="13"/>
        <v>#DIV/0!</v>
      </c>
      <c r="K39" s="57"/>
      <c r="L39" s="57"/>
      <c r="M39" s="57"/>
      <c r="N39" s="57"/>
      <c r="O39" s="57">
        <v>10</v>
      </c>
      <c r="P39" s="57">
        <v>15</v>
      </c>
      <c r="Q39" s="61">
        <f t="shared" si="14"/>
        <v>0.66666666666666663</v>
      </c>
      <c r="R39" s="57"/>
      <c r="S39" s="57"/>
      <c r="T39" s="57"/>
      <c r="U39" s="57">
        <f t="shared" si="15"/>
        <v>0</v>
      </c>
      <c r="V39" s="60">
        <f t="shared" si="16"/>
        <v>0</v>
      </c>
      <c r="W39" s="57"/>
      <c r="X39" s="57"/>
      <c r="Y39" s="60">
        <f t="shared" si="17"/>
        <v>0</v>
      </c>
      <c r="Z39" s="57"/>
      <c r="AA39" s="57"/>
      <c r="AB39" s="62">
        <f t="shared" si="18"/>
        <v>0</v>
      </c>
      <c r="AC39" s="57"/>
      <c r="AD39" s="57"/>
      <c r="AE39" s="57"/>
      <c r="AF39" s="60">
        <f t="shared" si="19"/>
        <v>0</v>
      </c>
      <c r="AG39" s="57"/>
      <c r="AH39" s="57"/>
      <c r="AI39" s="57">
        <f t="shared" si="20"/>
        <v>28</v>
      </c>
      <c r="AJ39" s="60">
        <f t="shared" si="21"/>
        <v>14</v>
      </c>
      <c r="AK39" s="61" t="e">
        <f t="shared" si="22"/>
        <v>#DIV/0!</v>
      </c>
      <c r="AL39" s="57"/>
      <c r="AM39" s="57" t="s">
        <v>44</v>
      </c>
      <c r="AN39" s="57" t="s">
        <v>68</v>
      </c>
    </row>
    <row r="40" spans="1:40" ht="16.95" customHeight="1" x14ac:dyDescent="0.3">
      <c r="A40" s="6" t="s">
        <v>39</v>
      </c>
      <c r="B40" s="5" t="s">
        <v>27</v>
      </c>
      <c r="C40" s="5" t="s">
        <v>52</v>
      </c>
      <c r="D40" s="10">
        <v>12</v>
      </c>
      <c r="E40" s="5">
        <v>2</v>
      </c>
      <c r="F40" s="54"/>
      <c r="G40" s="38">
        <f t="shared" si="12"/>
        <v>0</v>
      </c>
      <c r="H40" s="5">
        <v>0</v>
      </c>
      <c r="I40" s="54"/>
      <c r="J40" s="39" t="e">
        <f t="shared" si="13"/>
        <v>#DIV/0!</v>
      </c>
      <c r="K40" s="40"/>
      <c r="L40" s="5"/>
      <c r="M40" s="5"/>
      <c r="N40" s="40"/>
      <c r="O40" s="5">
        <v>0</v>
      </c>
      <c r="P40" s="5">
        <v>0</v>
      </c>
      <c r="Q40" s="39" t="e">
        <f t="shared" si="14"/>
        <v>#DIV/0!</v>
      </c>
      <c r="R40" s="40"/>
      <c r="S40" s="54"/>
      <c r="T40" s="54"/>
      <c r="U40" s="5">
        <f t="shared" si="15"/>
        <v>0</v>
      </c>
      <c r="V40" s="38">
        <f t="shared" si="16"/>
        <v>0</v>
      </c>
      <c r="W40" s="40"/>
      <c r="X40" s="54"/>
      <c r="Y40" s="38">
        <f t="shared" si="17"/>
        <v>0</v>
      </c>
      <c r="Z40" s="40"/>
      <c r="AA40" s="54"/>
      <c r="AB40" s="41">
        <f t="shared" si="18"/>
        <v>0</v>
      </c>
      <c r="AC40" s="40"/>
      <c r="AD40" s="54"/>
      <c r="AE40" s="54"/>
      <c r="AF40" s="38">
        <f t="shared" si="19"/>
        <v>0</v>
      </c>
      <c r="AG40" s="5"/>
      <c r="AH40" s="40"/>
      <c r="AI40" s="5">
        <f t="shared" si="20"/>
        <v>0</v>
      </c>
      <c r="AJ40" s="38">
        <f t="shared" si="21"/>
        <v>0</v>
      </c>
      <c r="AK40" s="39" t="e">
        <f t="shared" si="22"/>
        <v>#DIV/0!</v>
      </c>
      <c r="AL40" s="40"/>
      <c r="AM40" s="5" t="s">
        <v>83</v>
      </c>
      <c r="AN40" s="5" t="s">
        <v>63</v>
      </c>
    </row>
    <row r="41" spans="1:40" ht="16.95" customHeight="1" x14ac:dyDescent="0.3">
      <c r="A41" s="56" t="s">
        <v>39</v>
      </c>
      <c r="B41" s="57" t="s">
        <v>27</v>
      </c>
      <c r="C41" s="57" t="s">
        <v>53</v>
      </c>
      <c r="D41" s="58">
        <v>25</v>
      </c>
      <c r="E41" s="57">
        <v>2</v>
      </c>
      <c r="F41" s="57"/>
      <c r="G41" s="60">
        <f t="shared" si="12"/>
        <v>0</v>
      </c>
      <c r="H41" s="57">
        <v>9</v>
      </c>
      <c r="I41" s="57"/>
      <c r="J41" s="61" t="e">
        <f t="shared" si="13"/>
        <v>#DIV/0!</v>
      </c>
      <c r="K41" s="57"/>
      <c r="L41" s="57"/>
      <c r="M41" s="57"/>
      <c r="N41" s="57"/>
      <c r="O41" s="57">
        <v>2</v>
      </c>
      <c r="P41" s="57">
        <v>3</v>
      </c>
      <c r="Q41" s="61">
        <f t="shared" si="14"/>
        <v>0.66666666666666663</v>
      </c>
      <c r="R41" s="57"/>
      <c r="S41" s="57"/>
      <c r="T41" s="57"/>
      <c r="U41" s="57">
        <f t="shared" si="15"/>
        <v>0</v>
      </c>
      <c r="V41" s="60">
        <f t="shared" si="16"/>
        <v>0</v>
      </c>
      <c r="W41" s="57"/>
      <c r="X41" s="57"/>
      <c r="Y41" s="60">
        <f t="shared" si="17"/>
        <v>0</v>
      </c>
      <c r="Z41" s="57"/>
      <c r="AA41" s="57"/>
      <c r="AB41" s="62">
        <f t="shared" si="18"/>
        <v>0</v>
      </c>
      <c r="AC41" s="57"/>
      <c r="AD41" s="57"/>
      <c r="AE41" s="57"/>
      <c r="AF41" s="60">
        <f t="shared" si="19"/>
        <v>0</v>
      </c>
      <c r="AG41" s="57"/>
      <c r="AH41" s="57"/>
      <c r="AI41" s="57">
        <f t="shared" si="20"/>
        <v>20</v>
      </c>
      <c r="AJ41" s="60">
        <f t="shared" si="21"/>
        <v>10</v>
      </c>
      <c r="AK41" s="61" t="e">
        <f t="shared" si="22"/>
        <v>#DIV/0!</v>
      </c>
      <c r="AL41" s="57"/>
      <c r="AM41" s="57" t="s">
        <v>84</v>
      </c>
      <c r="AN41" s="57" t="s">
        <v>80</v>
      </c>
    </row>
    <row r="42" spans="1:40" ht="16.95" customHeight="1" x14ac:dyDescent="0.3">
      <c r="A42" s="6" t="s">
        <v>39</v>
      </c>
      <c r="B42" s="5" t="s">
        <v>27</v>
      </c>
      <c r="C42" s="5" t="s">
        <v>55</v>
      </c>
      <c r="D42" s="10">
        <v>42</v>
      </c>
      <c r="E42" s="5">
        <v>2</v>
      </c>
      <c r="F42" s="54"/>
      <c r="G42" s="38">
        <f t="shared" si="12"/>
        <v>0</v>
      </c>
      <c r="H42" s="5">
        <v>3</v>
      </c>
      <c r="I42" s="54"/>
      <c r="J42" s="39" t="e">
        <f t="shared" si="13"/>
        <v>#DIV/0!</v>
      </c>
      <c r="K42" s="40"/>
      <c r="L42" s="5"/>
      <c r="M42" s="5"/>
      <c r="N42" s="40"/>
      <c r="O42" s="5">
        <v>13</v>
      </c>
      <c r="P42" s="5">
        <v>18</v>
      </c>
      <c r="Q42" s="39">
        <f t="shared" si="14"/>
        <v>0.72222222222222221</v>
      </c>
      <c r="R42" s="40"/>
      <c r="S42" s="54"/>
      <c r="T42" s="54"/>
      <c r="U42" s="5">
        <f t="shared" si="15"/>
        <v>0</v>
      </c>
      <c r="V42" s="38">
        <f t="shared" si="16"/>
        <v>0</v>
      </c>
      <c r="W42" s="40"/>
      <c r="X42" s="54"/>
      <c r="Y42" s="38">
        <f t="shared" si="17"/>
        <v>0</v>
      </c>
      <c r="Z42" s="40"/>
      <c r="AA42" s="54"/>
      <c r="AB42" s="41">
        <f t="shared" si="18"/>
        <v>0</v>
      </c>
      <c r="AC42" s="40"/>
      <c r="AD42" s="54"/>
      <c r="AE42" s="54"/>
      <c r="AF42" s="38">
        <f t="shared" si="19"/>
        <v>0</v>
      </c>
      <c r="AG42" s="5"/>
      <c r="AH42" s="40"/>
      <c r="AI42" s="5">
        <f t="shared" si="20"/>
        <v>19</v>
      </c>
      <c r="AJ42" s="38">
        <f t="shared" si="21"/>
        <v>9.5</v>
      </c>
      <c r="AK42" s="39" t="e">
        <f t="shared" si="22"/>
        <v>#DIV/0!</v>
      </c>
      <c r="AL42" s="40"/>
      <c r="AM42" s="5" t="s">
        <v>42</v>
      </c>
      <c r="AN42" s="5" t="s">
        <v>82</v>
      </c>
    </row>
    <row r="43" spans="1:40" ht="16.95" customHeight="1" x14ac:dyDescent="0.3">
      <c r="A43" s="56" t="s">
        <v>39</v>
      </c>
      <c r="B43" s="57" t="s">
        <v>27</v>
      </c>
      <c r="C43" s="57" t="s">
        <v>56</v>
      </c>
      <c r="D43" s="58">
        <v>20</v>
      </c>
      <c r="E43" s="57">
        <v>2</v>
      </c>
      <c r="F43" s="57"/>
      <c r="G43" s="60">
        <f t="shared" si="12"/>
        <v>0</v>
      </c>
      <c r="H43" s="57">
        <v>5</v>
      </c>
      <c r="I43" s="57"/>
      <c r="J43" s="61" t="e">
        <f t="shared" si="13"/>
        <v>#DIV/0!</v>
      </c>
      <c r="K43" s="57"/>
      <c r="L43" s="57"/>
      <c r="M43" s="57"/>
      <c r="N43" s="57"/>
      <c r="O43" s="57">
        <v>9</v>
      </c>
      <c r="P43" s="57">
        <v>13</v>
      </c>
      <c r="Q43" s="61">
        <f t="shared" si="14"/>
        <v>0.69230769230769229</v>
      </c>
      <c r="R43" s="57"/>
      <c r="S43" s="57"/>
      <c r="T43" s="57"/>
      <c r="U43" s="57">
        <f t="shared" si="15"/>
        <v>0</v>
      </c>
      <c r="V43" s="60">
        <f t="shared" si="16"/>
        <v>0</v>
      </c>
      <c r="W43" s="57"/>
      <c r="X43" s="57"/>
      <c r="Y43" s="60">
        <f t="shared" si="17"/>
        <v>0</v>
      </c>
      <c r="Z43" s="57"/>
      <c r="AA43" s="57"/>
      <c r="AB43" s="62">
        <f t="shared" si="18"/>
        <v>0</v>
      </c>
      <c r="AC43" s="57"/>
      <c r="AD43" s="57"/>
      <c r="AE43" s="57"/>
      <c r="AF43" s="60">
        <f t="shared" si="19"/>
        <v>0</v>
      </c>
      <c r="AG43" s="57"/>
      <c r="AH43" s="57"/>
      <c r="AI43" s="57">
        <f t="shared" si="20"/>
        <v>19</v>
      </c>
      <c r="AJ43" s="60">
        <f t="shared" si="21"/>
        <v>9.5</v>
      </c>
      <c r="AK43" s="61" t="e">
        <f t="shared" si="22"/>
        <v>#DIV/0!</v>
      </c>
      <c r="AL43" s="57"/>
      <c r="AM43" s="57" t="s">
        <v>57</v>
      </c>
      <c r="AN43" s="57" t="s">
        <v>58</v>
      </c>
    </row>
    <row r="44" spans="1:40" ht="16.95" customHeight="1" x14ac:dyDescent="0.3">
      <c r="A44" s="6" t="s">
        <v>39</v>
      </c>
      <c r="B44" s="5" t="s">
        <v>27</v>
      </c>
      <c r="C44" s="21" t="s">
        <v>79</v>
      </c>
      <c r="D44" s="1"/>
      <c r="E44" s="1"/>
      <c r="F44" s="50">
        <v>480</v>
      </c>
      <c r="G44" s="12"/>
      <c r="H44" s="12"/>
      <c r="I44" s="12"/>
      <c r="J44" s="12"/>
      <c r="K44" s="52"/>
      <c r="L44" s="12"/>
      <c r="M44" s="12"/>
      <c r="N44" s="52"/>
      <c r="O44" s="12"/>
      <c r="P44" s="12"/>
      <c r="Q44" s="12"/>
      <c r="R44" s="52"/>
      <c r="S44" s="12"/>
      <c r="T44" s="12"/>
      <c r="U44" s="12"/>
      <c r="V44" s="12"/>
      <c r="W44" s="52"/>
      <c r="X44" s="51"/>
      <c r="Y44" s="12"/>
      <c r="Z44" s="52"/>
      <c r="AA44" s="51"/>
      <c r="AB44" s="14"/>
      <c r="AC44" s="53"/>
      <c r="AD44" s="51"/>
      <c r="AE44" s="51"/>
      <c r="AF44" s="12"/>
      <c r="AG44" s="51"/>
      <c r="AH44" s="31"/>
      <c r="AI44" s="12"/>
      <c r="AJ44" s="12"/>
      <c r="AK44" s="15"/>
      <c r="AL44" s="33"/>
      <c r="AM44" s="1"/>
      <c r="AN44" s="1"/>
    </row>
    <row r="45" spans="1:40" x14ac:dyDescent="0.3">
      <c r="A45" s="1"/>
      <c r="B45" s="5"/>
      <c r="C45" s="1"/>
      <c r="D45" s="1"/>
      <c r="E45" s="1"/>
      <c r="F45" s="13" t="s">
        <v>34</v>
      </c>
      <c r="G45" s="12" t="s">
        <v>34</v>
      </c>
      <c r="H45" s="12" t="s">
        <v>34</v>
      </c>
      <c r="I45" s="12" t="s">
        <v>34</v>
      </c>
      <c r="J45" s="12" t="s">
        <v>34</v>
      </c>
      <c r="K45" s="31"/>
      <c r="L45" s="12" t="s">
        <v>34</v>
      </c>
      <c r="M45" s="12" t="s">
        <v>34</v>
      </c>
      <c r="N45" s="31"/>
      <c r="O45" s="12" t="s">
        <v>34</v>
      </c>
      <c r="P45" s="12" t="s">
        <v>34</v>
      </c>
      <c r="Q45" s="12" t="s">
        <v>34</v>
      </c>
      <c r="R45" s="31"/>
      <c r="S45" s="12" t="s">
        <v>34</v>
      </c>
      <c r="T45" s="12" t="s">
        <v>34</v>
      </c>
      <c r="U45" s="12" t="s">
        <v>34</v>
      </c>
      <c r="V45" s="12" t="s">
        <v>34</v>
      </c>
      <c r="W45" s="31"/>
      <c r="X45" s="12" t="s">
        <v>34</v>
      </c>
      <c r="Y45" s="12" t="s">
        <v>34</v>
      </c>
      <c r="Z45" s="31"/>
      <c r="AA45" s="12" t="s">
        <v>34</v>
      </c>
      <c r="AB45" s="14" t="s">
        <v>34</v>
      </c>
      <c r="AC45" s="32"/>
      <c r="AD45" s="12" t="s">
        <v>34</v>
      </c>
      <c r="AE45" s="12" t="s">
        <v>34</v>
      </c>
      <c r="AF45" s="12" t="s">
        <v>34</v>
      </c>
      <c r="AG45" s="12" t="s">
        <v>34</v>
      </c>
      <c r="AH45" s="31"/>
      <c r="AI45" s="12" t="s">
        <v>34</v>
      </c>
      <c r="AJ45" s="12" t="s">
        <v>34</v>
      </c>
      <c r="AK45" s="15" t="s">
        <v>34</v>
      </c>
      <c r="AL45" s="33"/>
      <c r="AM45" s="1"/>
      <c r="AN45" s="1"/>
    </row>
    <row r="46" spans="1:40" x14ac:dyDescent="0.3">
      <c r="A46" s="22" t="s">
        <v>39</v>
      </c>
      <c r="B46" s="24" t="s">
        <v>27</v>
      </c>
      <c r="C46" s="25"/>
      <c r="D46" s="25"/>
      <c r="E46" s="36">
        <v>2</v>
      </c>
      <c r="F46" s="26">
        <f>SUM(F34:F45)</f>
        <v>480</v>
      </c>
      <c r="G46" s="27"/>
      <c r="H46" s="26">
        <f>SUM(H34:H45)</f>
        <v>45</v>
      </c>
      <c r="I46" s="26">
        <f>SUM(I34:I45)</f>
        <v>0</v>
      </c>
      <c r="J46" s="28" t="e">
        <f>+H46/I46</f>
        <v>#DIV/0!</v>
      </c>
      <c r="K46" s="25"/>
      <c r="L46" s="26">
        <f>SUM(L34:L45)</f>
        <v>0</v>
      </c>
      <c r="M46" s="26">
        <f>SUM(M34:M45)</f>
        <v>0</v>
      </c>
      <c r="N46" s="25"/>
      <c r="O46" s="26">
        <f>SUM(O34:O45)</f>
        <v>46</v>
      </c>
      <c r="P46" s="26">
        <f>SUM(P34:P45)</f>
        <v>64</v>
      </c>
      <c r="Q46" s="28">
        <f>+O46/P46</f>
        <v>0.71875</v>
      </c>
      <c r="R46" s="25"/>
      <c r="S46" s="26">
        <f>SUM(S34:S45)</f>
        <v>0</v>
      </c>
      <c r="T46" s="26">
        <f>SUM(T34:T45)</f>
        <v>0</v>
      </c>
      <c r="U46" s="26">
        <f>SUM(U34:U45)</f>
        <v>0</v>
      </c>
      <c r="V46" s="27">
        <f t="shared" ref="V46" si="23">+U46/E46</f>
        <v>0</v>
      </c>
      <c r="W46" s="25"/>
      <c r="X46" s="26">
        <f>SUM(X34:X45)</f>
        <v>0</v>
      </c>
      <c r="Y46" s="27">
        <f>+X46/E46</f>
        <v>0</v>
      </c>
      <c r="Z46" s="27"/>
      <c r="AA46" s="26">
        <f>SUM(AA34:AA45)</f>
        <v>0</v>
      </c>
      <c r="AB46" s="29">
        <f>+AA46/E46</f>
        <v>0</v>
      </c>
      <c r="AC46" s="29"/>
      <c r="AD46" s="26">
        <f>SUM(AD34:AD45)</f>
        <v>0</v>
      </c>
      <c r="AE46" s="26">
        <f>SUM(AE34:AE45)</f>
        <v>0</v>
      </c>
      <c r="AF46" s="27">
        <f>+AE46/E46</f>
        <v>0</v>
      </c>
      <c r="AG46" s="26">
        <f>SUM(AG34:AG45)</f>
        <v>0</v>
      </c>
      <c r="AH46" s="25"/>
      <c r="AI46" s="26">
        <f>SUM(AI34:AI45)</f>
        <v>136</v>
      </c>
      <c r="AJ46" s="27">
        <f>+AI46/E46</f>
        <v>68</v>
      </c>
      <c r="AK46" s="28">
        <f>(+(AI46)+(U46)+(2*X46)+(AD46)-(AE46))/F46</f>
        <v>0.28333333333333333</v>
      </c>
      <c r="AL46" s="1"/>
      <c r="AM46" s="1"/>
      <c r="AN46" s="1"/>
    </row>
    <row r="47" spans="1:40" x14ac:dyDescent="0.3">
      <c r="A47" s="1"/>
      <c r="B47" s="1"/>
      <c r="C47" s="35"/>
      <c r="D47" s="9"/>
      <c r="E47" s="1">
        <v>2</v>
      </c>
      <c r="F47" s="1" t="s">
        <v>60</v>
      </c>
      <c r="G47" s="1">
        <f>2*240</f>
        <v>480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5" t="s">
        <v>77</v>
      </c>
      <c r="AJ47" s="1"/>
      <c r="AK47" s="1"/>
      <c r="AL47" s="1"/>
      <c r="AM47" s="1"/>
      <c r="AN47" s="1"/>
    </row>
    <row r="48" spans="1:40" x14ac:dyDescent="0.3">
      <c r="A48" s="1"/>
      <c r="B48" s="1"/>
      <c r="C48" s="1"/>
      <c r="D48" s="1" t="s">
        <v>36</v>
      </c>
      <c r="E48" s="1">
        <v>0</v>
      </c>
      <c r="F48" s="1" t="s">
        <v>61</v>
      </c>
      <c r="G48" s="1">
        <v>0</v>
      </c>
      <c r="H48" s="23">
        <f>SUM(G47:G48)</f>
        <v>480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7"/>
      <c r="AF48" s="4"/>
      <c r="AG48" s="4"/>
      <c r="AH48" s="10"/>
      <c r="AI48" s="5">
        <f>+H46*2</f>
        <v>90</v>
      </c>
      <c r="AJ48" s="42" t="s">
        <v>70</v>
      </c>
      <c r="AK48" s="10"/>
      <c r="AL48" s="1"/>
      <c r="AM48" s="1"/>
      <c r="AN48" s="1"/>
    </row>
    <row r="49" spans="1:40" x14ac:dyDescent="0.3">
      <c r="A49" s="1"/>
      <c r="B49" s="1"/>
      <c r="C49" s="47"/>
      <c r="D49" s="34"/>
      <c r="E49" s="11"/>
      <c r="F49" s="11"/>
      <c r="G49" s="11"/>
      <c r="H49" s="11"/>
      <c r="I49" s="16"/>
      <c r="J49" s="11"/>
      <c r="K49" s="1"/>
      <c r="L49" s="11"/>
      <c r="M49" s="11"/>
      <c r="N49" s="11"/>
      <c r="O49" s="11"/>
      <c r="P49" s="11"/>
      <c r="Q49" s="11"/>
      <c r="R49" s="1"/>
      <c r="S49" s="11"/>
      <c r="T49" s="11"/>
      <c r="U49" s="11"/>
      <c r="V49" s="11"/>
      <c r="W49" s="1"/>
      <c r="X49" s="1"/>
      <c r="Y49" s="1"/>
      <c r="Z49" s="1"/>
      <c r="AA49" s="11"/>
      <c r="AB49" s="11"/>
      <c r="AC49" s="1"/>
      <c r="AD49" s="1"/>
      <c r="AE49" s="17"/>
      <c r="AF49" s="19"/>
      <c r="AG49" s="20"/>
      <c r="AH49" s="10"/>
      <c r="AI49" s="43">
        <f>+L46*1</f>
        <v>0</v>
      </c>
      <c r="AJ49" s="42" t="s">
        <v>71</v>
      </c>
      <c r="AK49" s="10"/>
      <c r="AL49" s="1"/>
      <c r="AM49" s="1"/>
      <c r="AN49" s="1"/>
    </row>
    <row r="50" spans="1:40" x14ac:dyDescent="0.3">
      <c r="A50" s="1"/>
      <c r="B50" s="1"/>
      <c r="C50" s="48"/>
      <c r="D50" s="34"/>
      <c r="E50" s="1"/>
      <c r="F50" s="7"/>
      <c r="G50" s="1"/>
      <c r="H50" s="5"/>
      <c r="I50" s="1"/>
      <c r="J50" s="1"/>
      <c r="K50" s="1"/>
      <c r="L50" s="1"/>
      <c r="M50" s="1"/>
      <c r="N50" s="1"/>
      <c r="O50" s="7"/>
      <c r="P50" s="1"/>
      <c r="Q50" s="1"/>
      <c r="R50" s="1"/>
      <c r="S50" s="1"/>
      <c r="T50" s="1"/>
      <c r="U50" s="1"/>
      <c r="V50" s="1"/>
      <c r="W50" s="1"/>
      <c r="X50" s="1"/>
      <c r="Y50" s="18"/>
      <c r="Z50" s="1"/>
      <c r="AA50" s="11"/>
      <c r="AB50" s="11"/>
      <c r="AC50" s="1"/>
      <c r="AD50" s="1"/>
      <c r="AE50" s="17"/>
      <c r="AF50" s="19"/>
      <c r="AG50" s="20"/>
      <c r="AH50" s="10"/>
      <c r="AI50" s="44">
        <f>+O46</f>
        <v>46</v>
      </c>
      <c r="AJ50" s="45" t="s">
        <v>72</v>
      </c>
      <c r="AK50" s="10"/>
      <c r="AL50" s="1"/>
      <c r="AM50" s="1"/>
      <c r="AN50" s="1"/>
    </row>
    <row r="51" spans="1:40" x14ac:dyDescent="0.3">
      <c r="A51" s="1"/>
      <c r="B51" s="1"/>
      <c r="D51" s="1"/>
      <c r="E51" s="1"/>
      <c r="F51" s="7"/>
      <c r="G51" s="1"/>
      <c r="H51" s="1"/>
      <c r="I51" s="1"/>
      <c r="J51" s="1"/>
      <c r="K51" s="1"/>
      <c r="L51" s="1"/>
      <c r="M51" s="1"/>
      <c r="N51" s="1"/>
      <c r="O51" s="7"/>
      <c r="P51" s="1"/>
      <c r="Q51" s="1"/>
      <c r="R51" s="1"/>
      <c r="S51" s="1"/>
      <c r="T51" s="1"/>
      <c r="U51" s="1"/>
      <c r="V51" s="1"/>
      <c r="W51" s="1"/>
      <c r="X51" s="1"/>
      <c r="Y51" s="18"/>
      <c r="Z51" s="1"/>
      <c r="AA51" s="11"/>
      <c r="AB51" s="11"/>
      <c r="AC51" s="1"/>
      <c r="AD51" s="1"/>
      <c r="AE51" s="17"/>
      <c r="AF51" s="10"/>
      <c r="AG51" s="20"/>
      <c r="AH51" s="10"/>
      <c r="AI51" s="44">
        <f>SUM(AI48:AI50)</f>
        <v>136</v>
      </c>
      <c r="AJ51" s="46" t="s">
        <v>73</v>
      </c>
      <c r="AK51" s="10"/>
      <c r="AL51" s="1"/>
      <c r="AM51" s="1"/>
      <c r="AN51" s="1"/>
    </row>
  </sheetData>
  <sheetProtection sheet="1" objects="1" scenarios="1"/>
  <pageMargins left="0.2" right="0.2" top="0.25" bottom="0.25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80-81 Player Stats</vt:lpstr>
      <vt:lpstr>'80-81 Player Stats'!Print_Area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2024-12-05T19:51:48Z</cp:lastPrinted>
  <dcterms:created xsi:type="dcterms:W3CDTF">2016-09-21T11:45:00Z</dcterms:created>
  <dcterms:modified xsi:type="dcterms:W3CDTF">2025-06-23T15:03:36Z</dcterms:modified>
</cp:coreProperties>
</file>