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Dallas Diamonds\"/>
    </mc:Choice>
  </mc:AlternateContent>
  <xr:revisionPtr revIDLastSave="0" documentId="13_ncr:1_{323A6DFB-73BC-4960-A41D-F979E728D9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Stats'!$A$1:$AN$25</definedName>
    <definedName name="_xlnm.Print_Titles" localSheetId="0">'79-80 Player Stats'!$3:$4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0" i="1" l="1"/>
  <c r="AG20" i="1"/>
  <c r="AE20" i="1"/>
  <c r="AD20" i="1"/>
  <c r="AA20" i="1"/>
  <c r="X20" i="1"/>
  <c r="U20" i="1"/>
  <c r="T20" i="1"/>
  <c r="S20" i="1"/>
  <c r="P20" i="1"/>
  <c r="O20" i="1"/>
  <c r="M20" i="1"/>
  <c r="L20" i="1"/>
  <c r="I20" i="1"/>
  <c r="H20" i="1"/>
  <c r="F20" i="1"/>
  <c r="AI15" i="1" l="1"/>
  <c r="AK15" i="1" s="1"/>
  <c r="AF15" i="1"/>
  <c r="AB15" i="1"/>
  <c r="Y15" i="1"/>
  <c r="U15" i="1"/>
  <c r="V15" i="1" s="1"/>
  <c r="J15" i="1"/>
  <c r="G15" i="1"/>
  <c r="AJ15" i="1" l="1"/>
  <c r="AQ135" i="1" l="1"/>
  <c r="AP135" i="1"/>
  <c r="AQ134" i="1"/>
  <c r="AP134" i="1"/>
  <c r="AQ131" i="1"/>
  <c r="AP131" i="1"/>
  <c r="AW131" i="1" s="1"/>
  <c r="AQ130" i="1"/>
  <c r="AP130" i="1"/>
  <c r="AT127" i="1"/>
  <c r="AS127" i="1"/>
  <c r="AQ127" i="1"/>
  <c r="AP127" i="1"/>
  <c r="AW127" i="1" s="1"/>
  <c r="AQ123" i="1"/>
  <c r="AP123" i="1"/>
  <c r="AW123" i="1" s="1"/>
  <c r="AT136" i="1"/>
  <c r="AS136" i="1"/>
  <c r="AQ136" i="1"/>
  <c r="AX136" i="1" s="1"/>
  <c r="AP136" i="1"/>
  <c r="AW136" i="1" s="1"/>
  <c r="BA136" i="1"/>
  <c r="AT133" i="1"/>
  <c r="AS133" i="1"/>
  <c r="AQ133" i="1"/>
  <c r="AP133" i="1"/>
  <c r="BA133" i="1"/>
  <c r="AQ132" i="1"/>
  <c r="AX132" i="1" s="1"/>
  <c r="AP132" i="1"/>
  <c r="AT126" i="1"/>
  <c r="BA126" i="1" s="1"/>
  <c r="AS126" i="1"/>
  <c r="AZ126" i="1" s="1"/>
  <c r="AQ126" i="1"/>
  <c r="AX126" i="1" s="1"/>
  <c r="AP126" i="1"/>
  <c r="AT125" i="1"/>
  <c r="AS125" i="1"/>
  <c r="AZ125" i="1" s="1"/>
  <c r="AQ125" i="1"/>
  <c r="AP125" i="1"/>
  <c r="AW125" i="1" s="1"/>
  <c r="BA125" i="1"/>
  <c r="AQ124" i="1"/>
  <c r="AP124" i="1"/>
  <c r="AR124" i="1" s="1"/>
  <c r="AQ122" i="1"/>
  <c r="AX122" i="1" s="1"/>
  <c r="AP122" i="1"/>
  <c r="AW122" i="1" s="1"/>
  <c r="M200" i="1"/>
  <c r="L200" i="1"/>
  <c r="M188" i="1"/>
  <c r="L188" i="1"/>
  <c r="M175" i="1"/>
  <c r="L175" i="1"/>
  <c r="M169" i="1"/>
  <c r="L169" i="1"/>
  <c r="M163" i="1"/>
  <c r="L163" i="1"/>
  <c r="M157" i="1"/>
  <c r="L157" i="1"/>
  <c r="M150" i="1"/>
  <c r="L150" i="1"/>
  <c r="M144" i="1"/>
  <c r="L144" i="1"/>
  <c r="M141" i="1"/>
  <c r="L141" i="1"/>
  <c r="M128" i="1"/>
  <c r="L128" i="1"/>
  <c r="AG200" i="1"/>
  <c r="AE200" i="1"/>
  <c r="AD200" i="1"/>
  <c r="AA200" i="1"/>
  <c r="X200" i="1"/>
  <c r="T200" i="1"/>
  <c r="S200" i="1"/>
  <c r="P200" i="1"/>
  <c r="O200" i="1"/>
  <c r="Q200" i="1" s="1"/>
  <c r="I200" i="1"/>
  <c r="H200" i="1"/>
  <c r="F200" i="1"/>
  <c r="E200" i="1"/>
  <c r="AB200" i="1" s="1"/>
  <c r="AG197" i="1"/>
  <c r="AE197" i="1"/>
  <c r="AD197" i="1"/>
  <c r="AA197" i="1"/>
  <c r="X197" i="1"/>
  <c r="T197" i="1"/>
  <c r="S197" i="1"/>
  <c r="P197" i="1"/>
  <c r="O197" i="1"/>
  <c r="I197" i="1"/>
  <c r="H197" i="1"/>
  <c r="F197" i="1"/>
  <c r="E197" i="1"/>
  <c r="AG194" i="1"/>
  <c r="AE194" i="1"/>
  <c r="AD194" i="1"/>
  <c r="AA194" i="1"/>
  <c r="X194" i="1"/>
  <c r="T194" i="1"/>
  <c r="S194" i="1"/>
  <c r="P194" i="1"/>
  <c r="O194" i="1"/>
  <c r="I194" i="1"/>
  <c r="H194" i="1"/>
  <c r="F194" i="1"/>
  <c r="E194" i="1"/>
  <c r="AG191" i="1"/>
  <c r="AE191" i="1"/>
  <c r="AD191" i="1"/>
  <c r="AA191" i="1"/>
  <c r="X191" i="1"/>
  <c r="T191" i="1"/>
  <c r="S191" i="1"/>
  <c r="P191" i="1"/>
  <c r="O191" i="1"/>
  <c r="I191" i="1"/>
  <c r="H191" i="1"/>
  <c r="F191" i="1"/>
  <c r="E191" i="1"/>
  <c r="AG184" i="1"/>
  <c r="AE184" i="1"/>
  <c r="AD184" i="1"/>
  <c r="AA184" i="1"/>
  <c r="X184" i="1"/>
  <c r="T184" i="1"/>
  <c r="S184" i="1"/>
  <c r="P184" i="1"/>
  <c r="O184" i="1"/>
  <c r="Q184" i="1" s="1"/>
  <c r="I184" i="1"/>
  <c r="H184" i="1"/>
  <c r="F184" i="1"/>
  <c r="E184" i="1"/>
  <c r="AG181" i="1"/>
  <c r="AE181" i="1"/>
  <c r="AD181" i="1"/>
  <c r="AA181" i="1"/>
  <c r="X181" i="1"/>
  <c r="T181" i="1"/>
  <c r="S181" i="1"/>
  <c r="P181" i="1"/>
  <c r="O181" i="1"/>
  <c r="I181" i="1"/>
  <c r="H181" i="1"/>
  <c r="F181" i="1"/>
  <c r="E181" i="1"/>
  <c r="AG178" i="1"/>
  <c r="AE178" i="1"/>
  <c r="AD178" i="1"/>
  <c r="AA178" i="1"/>
  <c r="X178" i="1"/>
  <c r="T178" i="1"/>
  <c r="S178" i="1"/>
  <c r="P178" i="1"/>
  <c r="O178" i="1"/>
  <c r="I178" i="1"/>
  <c r="H178" i="1"/>
  <c r="F178" i="1"/>
  <c r="E178" i="1"/>
  <c r="AG175" i="1"/>
  <c r="AE175" i="1"/>
  <c r="AD175" i="1"/>
  <c r="AA175" i="1"/>
  <c r="X175" i="1"/>
  <c r="T175" i="1"/>
  <c r="S175" i="1"/>
  <c r="P175" i="1"/>
  <c r="O175" i="1"/>
  <c r="I175" i="1"/>
  <c r="H175" i="1"/>
  <c r="F175" i="1"/>
  <c r="E175" i="1"/>
  <c r="AG172" i="1"/>
  <c r="AE172" i="1"/>
  <c r="AD172" i="1"/>
  <c r="AA172" i="1"/>
  <c r="X172" i="1"/>
  <c r="T172" i="1"/>
  <c r="S172" i="1"/>
  <c r="P172" i="1"/>
  <c r="O172" i="1"/>
  <c r="I172" i="1"/>
  <c r="H172" i="1"/>
  <c r="F172" i="1"/>
  <c r="E172" i="1"/>
  <c r="AG169" i="1"/>
  <c r="AE169" i="1"/>
  <c r="AD169" i="1"/>
  <c r="AA169" i="1"/>
  <c r="X169" i="1"/>
  <c r="T169" i="1"/>
  <c r="S169" i="1"/>
  <c r="P169" i="1"/>
  <c r="O169" i="1"/>
  <c r="I169" i="1"/>
  <c r="H169" i="1"/>
  <c r="F169" i="1"/>
  <c r="E169" i="1"/>
  <c r="AG166" i="1"/>
  <c r="AE166" i="1"/>
  <c r="AD166" i="1"/>
  <c r="AA166" i="1"/>
  <c r="X166" i="1"/>
  <c r="T166" i="1"/>
  <c r="S166" i="1"/>
  <c r="P166" i="1"/>
  <c r="O166" i="1"/>
  <c r="I166" i="1"/>
  <c r="H166" i="1"/>
  <c r="F166" i="1"/>
  <c r="E166" i="1"/>
  <c r="AG163" i="1"/>
  <c r="AE163" i="1"/>
  <c r="AD163" i="1"/>
  <c r="AA163" i="1"/>
  <c r="X163" i="1"/>
  <c r="T163" i="1"/>
  <c r="S163" i="1"/>
  <c r="P163" i="1"/>
  <c r="O163" i="1"/>
  <c r="I163" i="1"/>
  <c r="H163" i="1"/>
  <c r="F163" i="1"/>
  <c r="E163" i="1"/>
  <c r="AG160" i="1"/>
  <c r="AE160" i="1"/>
  <c r="AD160" i="1"/>
  <c r="AA160" i="1"/>
  <c r="X160" i="1"/>
  <c r="T160" i="1"/>
  <c r="S160" i="1"/>
  <c r="P160" i="1"/>
  <c r="O160" i="1"/>
  <c r="Q160" i="1" s="1"/>
  <c r="I160" i="1"/>
  <c r="H160" i="1"/>
  <c r="F160" i="1"/>
  <c r="E160" i="1"/>
  <c r="AG153" i="1"/>
  <c r="AE153" i="1"/>
  <c r="AD153" i="1"/>
  <c r="AA153" i="1"/>
  <c r="X153" i="1"/>
  <c r="T153" i="1"/>
  <c r="S153" i="1"/>
  <c r="P153" i="1"/>
  <c r="O153" i="1"/>
  <c r="I153" i="1"/>
  <c r="H153" i="1"/>
  <c r="F153" i="1"/>
  <c r="E153" i="1"/>
  <c r="AG150" i="1"/>
  <c r="AE150" i="1"/>
  <c r="AD150" i="1"/>
  <c r="AA150" i="1"/>
  <c r="X150" i="1"/>
  <c r="T150" i="1"/>
  <c r="S150" i="1"/>
  <c r="P150" i="1"/>
  <c r="O150" i="1"/>
  <c r="I150" i="1"/>
  <c r="H150" i="1"/>
  <c r="F150" i="1"/>
  <c r="E150" i="1"/>
  <c r="AG147" i="1"/>
  <c r="AE147" i="1"/>
  <c r="AD147" i="1"/>
  <c r="AA147" i="1"/>
  <c r="X147" i="1"/>
  <c r="T147" i="1"/>
  <c r="S147" i="1"/>
  <c r="P147" i="1"/>
  <c r="O147" i="1"/>
  <c r="I147" i="1"/>
  <c r="H147" i="1"/>
  <c r="F147" i="1"/>
  <c r="E147" i="1"/>
  <c r="AG144" i="1"/>
  <c r="AE144" i="1"/>
  <c r="AD144" i="1"/>
  <c r="AA144" i="1"/>
  <c r="X144" i="1"/>
  <c r="T144" i="1"/>
  <c r="S144" i="1"/>
  <c r="P144" i="1"/>
  <c r="O144" i="1"/>
  <c r="Q144" i="1" s="1"/>
  <c r="I144" i="1"/>
  <c r="H144" i="1"/>
  <c r="F144" i="1"/>
  <c r="E144" i="1"/>
  <c r="AG141" i="1"/>
  <c r="AE141" i="1"/>
  <c r="AD141" i="1"/>
  <c r="AA141" i="1"/>
  <c r="X141" i="1"/>
  <c r="T141" i="1"/>
  <c r="S141" i="1"/>
  <c r="P141" i="1"/>
  <c r="O141" i="1"/>
  <c r="I141" i="1"/>
  <c r="H141" i="1"/>
  <c r="F141" i="1"/>
  <c r="E141" i="1"/>
  <c r="AG134" i="1"/>
  <c r="AE134" i="1"/>
  <c r="AD134" i="1"/>
  <c r="AA134" i="1"/>
  <c r="X134" i="1"/>
  <c r="T134" i="1"/>
  <c r="S134" i="1"/>
  <c r="P134" i="1"/>
  <c r="O134" i="1"/>
  <c r="I134" i="1"/>
  <c r="H134" i="1"/>
  <c r="F134" i="1"/>
  <c r="E134" i="1"/>
  <c r="AG131" i="1"/>
  <c r="AE131" i="1"/>
  <c r="AD131" i="1"/>
  <c r="AA131" i="1"/>
  <c r="X131" i="1"/>
  <c r="T131" i="1"/>
  <c r="S131" i="1"/>
  <c r="P131" i="1"/>
  <c r="O131" i="1"/>
  <c r="I131" i="1"/>
  <c r="H131" i="1"/>
  <c r="F131" i="1"/>
  <c r="G131" i="1" s="1"/>
  <c r="E131" i="1"/>
  <c r="AG128" i="1"/>
  <c r="AE128" i="1"/>
  <c r="AD128" i="1"/>
  <c r="AA128" i="1"/>
  <c r="X128" i="1"/>
  <c r="T128" i="1"/>
  <c r="S128" i="1"/>
  <c r="P128" i="1"/>
  <c r="O128" i="1"/>
  <c r="Q128" i="1" s="1"/>
  <c r="I128" i="1"/>
  <c r="H128" i="1"/>
  <c r="F128" i="1"/>
  <c r="E128" i="1"/>
  <c r="AG125" i="1"/>
  <c r="AE125" i="1"/>
  <c r="AD125" i="1"/>
  <c r="AA125" i="1"/>
  <c r="X125" i="1"/>
  <c r="T125" i="1"/>
  <c r="S125" i="1"/>
  <c r="P125" i="1"/>
  <c r="O125" i="1"/>
  <c r="I125" i="1"/>
  <c r="H125" i="1"/>
  <c r="F125" i="1"/>
  <c r="E125" i="1"/>
  <c r="AW133" i="1"/>
  <c r="AT129" i="1"/>
  <c r="AS129" i="1"/>
  <c r="AQ129" i="1"/>
  <c r="AP129" i="1"/>
  <c r="BA129" i="1"/>
  <c r="AZ129" i="1"/>
  <c r="AQ128" i="1"/>
  <c r="AP128" i="1"/>
  <c r="AI204" i="1"/>
  <c r="AG204" i="1"/>
  <c r="AE204" i="1"/>
  <c r="AD204" i="1"/>
  <c r="AA204" i="1"/>
  <c r="X204" i="1"/>
  <c r="U204" i="1"/>
  <c r="T204" i="1"/>
  <c r="S204" i="1"/>
  <c r="P204" i="1"/>
  <c r="O204" i="1"/>
  <c r="I204" i="1"/>
  <c r="H204" i="1"/>
  <c r="F204" i="1"/>
  <c r="E204" i="1"/>
  <c r="AG188" i="1"/>
  <c r="AE188" i="1"/>
  <c r="AD188" i="1"/>
  <c r="AA188" i="1"/>
  <c r="X188" i="1"/>
  <c r="T188" i="1"/>
  <c r="S188" i="1"/>
  <c r="P188" i="1"/>
  <c r="O188" i="1"/>
  <c r="I188" i="1"/>
  <c r="H188" i="1"/>
  <c r="F188" i="1"/>
  <c r="E188" i="1"/>
  <c r="AG157" i="1"/>
  <c r="AE157" i="1"/>
  <c r="AD157" i="1"/>
  <c r="AA157" i="1"/>
  <c r="X157" i="1"/>
  <c r="T157" i="1"/>
  <c r="S157" i="1"/>
  <c r="P157" i="1"/>
  <c r="O157" i="1"/>
  <c r="I157" i="1"/>
  <c r="H157" i="1"/>
  <c r="F157" i="1"/>
  <c r="E157" i="1"/>
  <c r="AG138" i="1"/>
  <c r="AE138" i="1"/>
  <c r="AD138" i="1"/>
  <c r="AA138" i="1"/>
  <c r="X138" i="1"/>
  <c r="T138" i="1"/>
  <c r="S138" i="1"/>
  <c r="P138" i="1"/>
  <c r="O138" i="1"/>
  <c r="Q138" i="1" s="1"/>
  <c r="I138" i="1"/>
  <c r="H138" i="1"/>
  <c r="F138" i="1"/>
  <c r="E138" i="1"/>
  <c r="AG122" i="1"/>
  <c r="AE122" i="1"/>
  <c r="AD122" i="1"/>
  <c r="AA122" i="1"/>
  <c r="X122" i="1"/>
  <c r="T122" i="1"/>
  <c r="S122" i="1"/>
  <c r="P122" i="1"/>
  <c r="O122" i="1"/>
  <c r="I122" i="1"/>
  <c r="H122" i="1"/>
  <c r="F122" i="1"/>
  <c r="E122" i="1"/>
  <c r="AI199" i="1"/>
  <c r="AI200" i="1" s="1"/>
  <c r="AF199" i="1"/>
  <c r="AB199" i="1"/>
  <c r="Y199" i="1"/>
  <c r="U199" i="1"/>
  <c r="Q199" i="1"/>
  <c r="J199" i="1"/>
  <c r="G199" i="1"/>
  <c r="AI193" i="1"/>
  <c r="AF193" i="1"/>
  <c r="AB193" i="1"/>
  <c r="Y193" i="1"/>
  <c r="U193" i="1"/>
  <c r="Q193" i="1"/>
  <c r="J193" i="1"/>
  <c r="G193" i="1"/>
  <c r="AI187" i="1"/>
  <c r="AF187" i="1"/>
  <c r="AB187" i="1"/>
  <c r="Y187" i="1"/>
  <c r="U187" i="1"/>
  <c r="V187" i="1" s="1"/>
  <c r="Q187" i="1"/>
  <c r="J187" i="1"/>
  <c r="G187" i="1"/>
  <c r="AI183" i="1"/>
  <c r="AF183" i="1"/>
  <c r="AB183" i="1"/>
  <c r="Y183" i="1"/>
  <c r="U183" i="1"/>
  <c r="U184" i="1" s="1"/>
  <c r="Q183" i="1"/>
  <c r="J183" i="1"/>
  <c r="G183" i="1"/>
  <c r="AI174" i="1"/>
  <c r="AI175" i="1" s="1"/>
  <c r="AF174" i="1"/>
  <c r="AB174" i="1"/>
  <c r="Y174" i="1"/>
  <c r="U174" i="1"/>
  <c r="V174" i="1" s="1"/>
  <c r="Q174" i="1"/>
  <c r="J174" i="1"/>
  <c r="G174" i="1"/>
  <c r="AI171" i="1"/>
  <c r="AJ171" i="1" s="1"/>
  <c r="AF171" i="1"/>
  <c r="AB171" i="1"/>
  <c r="Y171" i="1"/>
  <c r="U171" i="1"/>
  <c r="V171" i="1" s="1"/>
  <c r="Q171" i="1"/>
  <c r="J171" i="1"/>
  <c r="G171" i="1"/>
  <c r="AI165" i="1"/>
  <c r="AI166" i="1" s="1"/>
  <c r="AF165" i="1"/>
  <c r="AB165" i="1"/>
  <c r="Y165" i="1"/>
  <c r="U165" i="1"/>
  <c r="V165" i="1" s="1"/>
  <c r="Q165" i="1"/>
  <c r="J165" i="1"/>
  <c r="G165" i="1"/>
  <c r="AI159" i="1"/>
  <c r="AJ159" i="1" s="1"/>
  <c r="AF159" i="1"/>
  <c r="AB159" i="1"/>
  <c r="Y159" i="1"/>
  <c r="U159" i="1"/>
  <c r="V159" i="1" s="1"/>
  <c r="Q159" i="1"/>
  <c r="J159" i="1"/>
  <c r="G159" i="1"/>
  <c r="AI156" i="1"/>
  <c r="AF156" i="1"/>
  <c r="AB156" i="1"/>
  <c r="Y156" i="1"/>
  <c r="U156" i="1"/>
  <c r="V156" i="1" s="1"/>
  <c r="Q156" i="1"/>
  <c r="J156" i="1"/>
  <c r="G156" i="1"/>
  <c r="AI152" i="1"/>
  <c r="AJ152" i="1" s="1"/>
  <c r="AF152" i="1"/>
  <c r="AB152" i="1"/>
  <c r="Y152" i="1"/>
  <c r="U152" i="1"/>
  <c r="V152" i="1" s="1"/>
  <c r="Q152" i="1"/>
  <c r="J152" i="1"/>
  <c r="G152" i="1"/>
  <c r="AI140" i="1"/>
  <c r="AI141" i="1" s="1"/>
  <c r="AF140" i="1"/>
  <c r="AB140" i="1"/>
  <c r="Y140" i="1"/>
  <c r="U140" i="1"/>
  <c r="V140" i="1" s="1"/>
  <c r="Q140" i="1"/>
  <c r="J140" i="1"/>
  <c r="G140" i="1"/>
  <c r="AI137" i="1"/>
  <c r="AJ137" i="1" s="1"/>
  <c r="AF137" i="1"/>
  <c r="AB137" i="1"/>
  <c r="Y137" i="1"/>
  <c r="U137" i="1"/>
  <c r="V137" i="1" s="1"/>
  <c r="Q137" i="1"/>
  <c r="J137" i="1"/>
  <c r="G137" i="1"/>
  <c r="AI133" i="1"/>
  <c r="AI134" i="1" s="1"/>
  <c r="AF133" i="1"/>
  <c r="AB133" i="1"/>
  <c r="Y133" i="1"/>
  <c r="U133" i="1"/>
  <c r="V133" i="1" s="1"/>
  <c r="Q133" i="1"/>
  <c r="J133" i="1"/>
  <c r="G133" i="1"/>
  <c r="AI130" i="1"/>
  <c r="AJ130" i="1" s="1"/>
  <c r="AF130" i="1"/>
  <c r="AB130" i="1"/>
  <c r="Y130" i="1"/>
  <c r="U130" i="1"/>
  <c r="V130" i="1" s="1"/>
  <c r="Q130" i="1"/>
  <c r="J130" i="1"/>
  <c r="G130" i="1"/>
  <c r="AI127" i="1"/>
  <c r="AI128" i="1" s="1"/>
  <c r="AF127" i="1"/>
  <c r="AB127" i="1"/>
  <c r="Y127" i="1"/>
  <c r="U127" i="1"/>
  <c r="V127" i="1" s="1"/>
  <c r="Q127" i="1"/>
  <c r="J127" i="1"/>
  <c r="G127" i="1"/>
  <c r="AI121" i="1"/>
  <c r="AJ121" i="1" s="1"/>
  <c r="AF121" i="1"/>
  <c r="AB121" i="1"/>
  <c r="Y121" i="1"/>
  <c r="U121" i="1"/>
  <c r="V121" i="1" s="1"/>
  <c r="Q121" i="1"/>
  <c r="J121" i="1"/>
  <c r="G121" i="1"/>
  <c r="AI180" i="1"/>
  <c r="AI181" i="1" s="1"/>
  <c r="AF180" i="1"/>
  <c r="AB180" i="1"/>
  <c r="Y180" i="1"/>
  <c r="U180" i="1"/>
  <c r="V180" i="1" s="1"/>
  <c r="Q180" i="1"/>
  <c r="J180" i="1"/>
  <c r="G180" i="1"/>
  <c r="AI196" i="1"/>
  <c r="AJ196" i="1" s="1"/>
  <c r="AF196" i="1"/>
  <c r="AB196" i="1"/>
  <c r="Y196" i="1"/>
  <c r="U196" i="1"/>
  <c r="V196" i="1" s="1"/>
  <c r="Q196" i="1"/>
  <c r="J196" i="1"/>
  <c r="G196" i="1"/>
  <c r="AI190" i="1"/>
  <c r="AI191" i="1" s="1"/>
  <c r="AF190" i="1"/>
  <c r="AB190" i="1"/>
  <c r="Y190" i="1"/>
  <c r="U190" i="1"/>
  <c r="V190" i="1" s="1"/>
  <c r="Q190" i="1"/>
  <c r="J190" i="1"/>
  <c r="G190" i="1"/>
  <c r="AI186" i="1"/>
  <c r="AI188" i="1" s="1"/>
  <c r="AF186" i="1"/>
  <c r="AB186" i="1"/>
  <c r="Y186" i="1"/>
  <c r="U186" i="1"/>
  <c r="Q186" i="1"/>
  <c r="J186" i="1"/>
  <c r="G186" i="1"/>
  <c r="AI143" i="1"/>
  <c r="AI144" i="1" s="1"/>
  <c r="AF143" i="1"/>
  <c r="AB143" i="1"/>
  <c r="Y143" i="1"/>
  <c r="U143" i="1"/>
  <c r="Q143" i="1"/>
  <c r="J143" i="1"/>
  <c r="G143" i="1"/>
  <c r="AI177" i="1"/>
  <c r="AF177" i="1"/>
  <c r="AB177" i="1"/>
  <c r="Y177" i="1"/>
  <c r="U177" i="1"/>
  <c r="Q177" i="1"/>
  <c r="J177" i="1"/>
  <c r="G177" i="1"/>
  <c r="AI168" i="1"/>
  <c r="AI169" i="1" s="1"/>
  <c r="AF168" i="1"/>
  <c r="AB168" i="1"/>
  <c r="Y168" i="1"/>
  <c r="U168" i="1"/>
  <c r="Q168" i="1"/>
  <c r="J168" i="1"/>
  <c r="G168" i="1"/>
  <c r="AI162" i="1"/>
  <c r="AI163" i="1" s="1"/>
  <c r="AF162" i="1"/>
  <c r="AB162" i="1"/>
  <c r="Y162" i="1"/>
  <c r="U162" i="1"/>
  <c r="Q162" i="1"/>
  <c r="J162" i="1"/>
  <c r="G162" i="1"/>
  <c r="AI155" i="1"/>
  <c r="AI157" i="1" s="1"/>
  <c r="AF155" i="1"/>
  <c r="AB155" i="1"/>
  <c r="Y155" i="1"/>
  <c r="U155" i="1"/>
  <c r="Q155" i="1"/>
  <c r="J155" i="1"/>
  <c r="G155" i="1"/>
  <c r="AI149" i="1"/>
  <c r="AF149" i="1"/>
  <c r="AB149" i="1"/>
  <c r="Y149" i="1"/>
  <c r="U149" i="1"/>
  <c r="Q149" i="1"/>
  <c r="J149" i="1"/>
  <c r="G149" i="1"/>
  <c r="AI146" i="1"/>
  <c r="AF146" i="1"/>
  <c r="AB146" i="1"/>
  <c r="Y146" i="1"/>
  <c r="U146" i="1"/>
  <c r="Q146" i="1"/>
  <c r="J146" i="1"/>
  <c r="G146" i="1"/>
  <c r="AI136" i="1"/>
  <c r="AF136" i="1"/>
  <c r="AB136" i="1"/>
  <c r="Y136" i="1"/>
  <c r="U136" i="1"/>
  <c r="U138" i="1" s="1"/>
  <c r="Q136" i="1"/>
  <c r="J136" i="1"/>
  <c r="G136" i="1"/>
  <c r="AI124" i="1"/>
  <c r="AI125" i="1" s="1"/>
  <c r="AF124" i="1"/>
  <c r="AB124" i="1"/>
  <c r="Y124" i="1"/>
  <c r="U124" i="1"/>
  <c r="V124" i="1" s="1"/>
  <c r="Q124" i="1"/>
  <c r="J124" i="1"/>
  <c r="G124" i="1"/>
  <c r="AI120" i="1"/>
  <c r="AJ120" i="1" s="1"/>
  <c r="AF120" i="1"/>
  <c r="AB120" i="1"/>
  <c r="Y120" i="1"/>
  <c r="U120" i="1"/>
  <c r="V120" i="1" s="1"/>
  <c r="Q120" i="1"/>
  <c r="J120" i="1"/>
  <c r="G120" i="1"/>
  <c r="BQ87" i="1"/>
  <c r="BP87" i="1"/>
  <c r="BN87" i="1"/>
  <c r="BM87" i="1"/>
  <c r="BJ87" i="1"/>
  <c r="BI87" i="1"/>
  <c r="BG87" i="1"/>
  <c r="BU87" i="1" s="1"/>
  <c r="BF87" i="1"/>
  <c r="BT87" i="1" s="1"/>
  <c r="BQ86" i="1"/>
  <c r="BP86" i="1"/>
  <c r="BN86" i="1"/>
  <c r="BM86" i="1"/>
  <c r="BJ86" i="1"/>
  <c r="BI86" i="1"/>
  <c r="BW86" i="1" s="1"/>
  <c r="BG86" i="1"/>
  <c r="BU86" i="1" s="1"/>
  <c r="BF86" i="1"/>
  <c r="BQ85" i="1"/>
  <c r="BP85" i="1"/>
  <c r="BN85" i="1"/>
  <c r="BM85" i="1"/>
  <c r="BJ85" i="1"/>
  <c r="BX85" i="1" s="1"/>
  <c r="BI85" i="1"/>
  <c r="BW85" i="1" s="1"/>
  <c r="BG85" i="1"/>
  <c r="BU85" i="1" s="1"/>
  <c r="BF85" i="1"/>
  <c r="BQ84" i="1"/>
  <c r="BP84" i="1"/>
  <c r="BN84" i="1"/>
  <c r="BM84" i="1"/>
  <c r="BJ84" i="1"/>
  <c r="BI84" i="1"/>
  <c r="BG84" i="1"/>
  <c r="BF84" i="1"/>
  <c r="BT84" i="1" s="1"/>
  <c r="BQ83" i="1"/>
  <c r="BP83" i="1"/>
  <c r="BN83" i="1"/>
  <c r="BM83" i="1"/>
  <c r="BJ83" i="1"/>
  <c r="BI83" i="1"/>
  <c r="BG83" i="1"/>
  <c r="BF83" i="1"/>
  <c r="BQ82" i="1"/>
  <c r="BP82" i="1"/>
  <c r="BN82" i="1"/>
  <c r="BM82" i="1"/>
  <c r="BJ82" i="1"/>
  <c r="BX82" i="1" s="1"/>
  <c r="BI82" i="1"/>
  <c r="BW82" i="1" s="1"/>
  <c r="BG82" i="1"/>
  <c r="BF82" i="1"/>
  <c r="BQ81" i="1"/>
  <c r="BP81" i="1"/>
  <c r="BN81" i="1"/>
  <c r="BM81" i="1"/>
  <c r="BJ81" i="1"/>
  <c r="BX81" i="1" s="1"/>
  <c r="BI81" i="1"/>
  <c r="BW81" i="1" s="1"/>
  <c r="BG81" i="1"/>
  <c r="BU81" i="1" s="1"/>
  <c r="BF81" i="1"/>
  <c r="BT81" i="1" s="1"/>
  <c r="BQ80" i="1"/>
  <c r="BP80" i="1"/>
  <c r="BN80" i="1"/>
  <c r="BM80" i="1"/>
  <c r="BJ80" i="1"/>
  <c r="BI80" i="1"/>
  <c r="BG80" i="1"/>
  <c r="BU80" i="1" s="1"/>
  <c r="BF80" i="1"/>
  <c r="BT80" i="1" s="1"/>
  <c r="BQ79" i="1"/>
  <c r="BP79" i="1"/>
  <c r="BN79" i="1"/>
  <c r="BM79" i="1"/>
  <c r="BJ79" i="1"/>
  <c r="BI79" i="1"/>
  <c r="BG79" i="1"/>
  <c r="BU79" i="1" s="1"/>
  <c r="BF79" i="1"/>
  <c r="BT79" i="1" s="1"/>
  <c r="BQ78" i="1"/>
  <c r="BP78" i="1"/>
  <c r="BN78" i="1"/>
  <c r="BM78" i="1"/>
  <c r="BJ78" i="1"/>
  <c r="BX78" i="1" s="1"/>
  <c r="BI78" i="1"/>
  <c r="BG78" i="1"/>
  <c r="BU78" i="1" s="1"/>
  <c r="BF78" i="1"/>
  <c r="BQ77" i="1"/>
  <c r="BP77" i="1"/>
  <c r="BN77" i="1"/>
  <c r="BM77" i="1"/>
  <c r="BJ77" i="1"/>
  <c r="BX77" i="1" s="1"/>
  <c r="BI77" i="1"/>
  <c r="BW77" i="1" s="1"/>
  <c r="BG77" i="1"/>
  <c r="BF77" i="1"/>
  <c r="BT77" i="1" s="1"/>
  <c r="BQ76" i="1"/>
  <c r="BP76" i="1"/>
  <c r="BN76" i="1"/>
  <c r="BM76" i="1"/>
  <c r="BJ76" i="1"/>
  <c r="BI76" i="1"/>
  <c r="BG76" i="1"/>
  <c r="BU76" i="1" s="1"/>
  <c r="BF76" i="1"/>
  <c r="BT76" i="1" s="1"/>
  <c r="BQ75" i="1"/>
  <c r="BP75" i="1"/>
  <c r="BN75" i="1"/>
  <c r="BM75" i="1"/>
  <c r="BJ75" i="1"/>
  <c r="BI75" i="1"/>
  <c r="BW75" i="1" s="1"/>
  <c r="BG75" i="1"/>
  <c r="BF75" i="1"/>
  <c r="BQ74" i="1"/>
  <c r="BP74" i="1"/>
  <c r="BN74" i="1"/>
  <c r="BM74" i="1"/>
  <c r="BJ74" i="1"/>
  <c r="BI74" i="1"/>
  <c r="BW74" i="1" s="1"/>
  <c r="BG74" i="1"/>
  <c r="BF74" i="1"/>
  <c r="BQ73" i="1"/>
  <c r="BQ88" i="1" s="1"/>
  <c r="BP73" i="1"/>
  <c r="BP88" i="1" s="1"/>
  <c r="BN73" i="1"/>
  <c r="BN88" i="1" s="1"/>
  <c r="BM73" i="1"/>
  <c r="BJ73" i="1"/>
  <c r="BX73" i="1" s="1"/>
  <c r="BX88" i="1" s="1"/>
  <c r="BI73" i="1"/>
  <c r="BI88" i="1" s="1"/>
  <c r="BG73" i="1"/>
  <c r="BU73" i="1" s="1"/>
  <c r="BU88" i="1" s="1"/>
  <c r="BF73" i="1"/>
  <c r="BT73" i="1" s="1"/>
  <c r="BX75" i="1" l="1"/>
  <c r="BX86" i="1"/>
  <c r="Q175" i="1"/>
  <c r="AB191" i="1"/>
  <c r="Q191" i="1"/>
  <c r="J197" i="1"/>
  <c r="AW135" i="1"/>
  <c r="AX130" i="1"/>
  <c r="BT85" i="1"/>
  <c r="G169" i="1"/>
  <c r="AX131" i="1"/>
  <c r="Q163" i="1"/>
  <c r="BU77" i="1"/>
  <c r="AW132" i="1"/>
  <c r="AZ136" i="1"/>
  <c r="BH78" i="1"/>
  <c r="BO78" i="1"/>
  <c r="BV79" i="1"/>
  <c r="BO79" i="1"/>
  <c r="BO80" i="1"/>
  <c r="BH82" i="1"/>
  <c r="BO83" i="1"/>
  <c r="BO84" i="1"/>
  <c r="BO87" i="1"/>
  <c r="J138" i="1"/>
  <c r="Q141" i="1"/>
  <c r="Q153" i="1"/>
  <c r="Q166" i="1"/>
  <c r="Y125" i="1"/>
  <c r="AZ133" i="1"/>
  <c r="AW128" i="1"/>
  <c r="J172" i="1"/>
  <c r="J181" i="1"/>
  <c r="AW124" i="1"/>
  <c r="AW126" i="1"/>
  <c r="AY126" i="1" s="1"/>
  <c r="BO76" i="1"/>
  <c r="BU83" i="1"/>
  <c r="V184" i="1"/>
  <c r="AP137" i="1"/>
  <c r="AF125" i="1"/>
  <c r="Q134" i="1"/>
  <c r="Q147" i="1"/>
  <c r="Q169" i="1"/>
  <c r="Q172" i="1"/>
  <c r="Q181" i="1"/>
  <c r="Q194" i="1"/>
  <c r="AW134" i="1"/>
  <c r="AR125" i="1"/>
  <c r="AR126" i="1"/>
  <c r="AR132" i="1"/>
  <c r="AR123" i="1"/>
  <c r="AR127" i="1"/>
  <c r="AX135" i="1"/>
  <c r="Y122" i="1"/>
  <c r="BT83" i="1"/>
  <c r="AK136" i="1"/>
  <c r="G122" i="1"/>
  <c r="Q204" i="1"/>
  <c r="G134" i="1"/>
  <c r="Y134" i="1"/>
  <c r="J160" i="1"/>
  <c r="Y172" i="1"/>
  <c r="G178" i="1"/>
  <c r="Y181" i="1"/>
  <c r="BW78" i="1"/>
  <c r="Y157" i="1"/>
  <c r="G125" i="1"/>
  <c r="G147" i="1"/>
  <c r="Y147" i="1"/>
  <c r="G166" i="1"/>
  <c r="Y166" i="1"/>
  <c r="G172" i="1"/>
  <c r="G181" i="1"/>
  <c r="AR133" i="1"/>
  <c r="AR136" i="1"/>
  <c r="AR130" i="1"/>
  <c r="AR134" i="1"/>
  <c r="V136" i="1"/>
  <c r="G204" i="1"/>
  <c r="J128" i="1"/>
  <c r="J141" i="1"/>
  <c r="G153" i="1"/>
  <c r="Y153" i="1"/>
  <c r="BO73" i="1"/>
  <c r="BO74" i="1"/>
  <c r="BH75" i="1"/>
  <c r="V183" i="1"/>
  <c r="AF122" i="1"/>
  <c r="G157" i="1"/>
  <c r="Q157" i="1"/>
  <c r="Q188" i="1"/>
  <c r="AX134" i="1"/>
  <c r="Q131" i="1"/>
  <c r="Y131" i="1"/>
  <c r="Q150" i="1"/>
  <c r="J163" i="1"/>
  <c r="G175" i="1"/>
  <c r="AB197" i="1"/>
  <c r="Q197" i="1"/>
  <c r="Q122" i="1"/>
  <c r="AB122" i="1"/>
  <c r="G138" i="1"/>
  <c r="Y138" i="1"/>
  <c r="G188" i="1"/>
  <c r="Y188" i="1"/>
  <c r="AB204" i="1"/>
  <c r="AX128" i="1"/>
  <c r="Q125" i="1"/>
  <c r="AB125" i="1"/>
  <c r="G128" i="1"/>
  <c r="Y128" i="1"/>
  <c r="AI131" i="1"/>
  <c r="AJ131" i="1" s="1"/>
  <c r="J134" i="1"/>
  <c r="AF141" i="1"/>
  <c r="G144" i="1"/>
  <c r="Y144" i="1"/>
  <c r="G150" i="1"/>
  <c r="Y150" i="1"/>
  <c r="AF160" i="1"/>
  <c r="G163" i="1"/>
  <c r="Y163" i="1"/>
  <c r="J166" i="1"/>
  <c r="AF169" i="1"/>
  <c r="AI172" i="1"/>
  <c r="AJ172" i="1" s="1"/>
  <c r="J175" i="1"/>
  <c r="G191" i="1"/>
  <c r="Y191" i="1"/>
  <c r="G197" i="1"/>
  <c r="J200" i="1"/>
  <c r="AF200" i="1"/>
  <c r="BX84" i="1"/>
  <c r="J122" i="1"/>
  <c r="AB138" i="1"/>
  <c r="AF157" i="1"/>
  <c r="J125" i="1"/>
  <c r="AF134" i="1"/>
  <c r="G141" i="1"/>
  <c r="Y141" i="1"/>
  <c r="AF147" i="1"/>
  <c r="G160" i="1"/>
  <c r="Y160" i="1"/>
  <c r="AF166" i="1"/>
  <c r="Y169" i="1"/>
  <c r="AB184" i="1"/>
  <c r="AF184" i="1"/>
  <c r="AB194" i="1"/>
  <c r="AF194" i="1"/>
  <c r="AX124" i="1"/>
  <c r="AF131" i="1"/>
  <c r="AI160" i="1"/>
  <c r="AJ160" i="1" s="1"/>
  <c r="AF172" i="1"/>
  <c r="Y175" i="1"/>
  <c r="G184" i="1"/>
  <c r="Y184" i="1"/>
  <c r="G194" i="1"/>
  <c r="Y194" i="1"/>
  <c r="G200" i="1"/>
  <c r="BU75" i="1"/>
  <c r="AF138" i="1"/>
  <c r="AF188" i="1"/>
  <c r="Y204" i="1"/>
  <c r="AF128" i="1"/>
  <c r="AF144" i="1"/>
  <c r="AF150" i="1"/>
  <c r="AI153" i="1"/>
  <c r="AJ153" i="1" s="1"/>
  <c r="AF163" i="1"/>
  <c r="AF191" i="1"/>
  <c r="AF197" i="1"/>
  <c r="AX123" i="1"/>
  <c r="AY123" i="1" s="1"/>
  <c r="AX127" i="1"/>
  <c r="AY127" i="1" s="1"/>
  <c r="BV83" i="1"/>
  <c r="AJ125" i="1"/>
  <c r="AJ183" i="1"/>
  <c r="AI184" i="1"/>
  <c r="AK184" i="1" s="1"/>
  <c r="V193" i="1"/>
  <c r="U194" i="1"/>
  <c r="V194" i="1" s="1"/>
  <c r="AJ193" i="1"/>
  <c r="AI194" i="1"/>
  <c r="V199" i="1"/>
  <c r="U200" i="1"/>
  <c r="AK200" i="1" s="1"/>
  <c r="AI138" i="1"/>
  <c r="AK138" i="1" s="1"/>
  <c r="V146" i="1"/>
  <c r="U147" i="1"/>
  <c r="V147" i="1" s="1"/>
  <c r="AK146" i="1"/>
  <c r="AI147" i="1"/>
  <c r="AJ147" i="1" s="1"/>
  <c r="V149" i="1"/>
  <c r="U150" i="1"/>
  <c r="V150" i="1" s="1"/>
  <c r="AJ149" i="1"/>
  <c r="AI150" i="1"/>
  <c r="V155" i="1"/>
  <c r="U157" i="1"/>
  <c r="AK157" i="1" s="1"/>
  <c r="V162" i="1"/>
  <c r="U163" i="1"/>
  <c r="AK163" i="1" s="1"/>
  <c r="V168" i="1"/>
  <c r="U169" i="1"/>
  <c r="V169" i="1" s="1"/>
  <c r="V177" i="1"/>
  <c r="U178" i="1"/>
  <c r="V178" i="1" s="1"/>
  <c r="AJ177" i="1"/>
  <c r="AI178" i="1"/>
  <c r="V143" i="1"/>
  <c r="U144" i="1"/>
  <c r="AK144" i="1" s="1"/>
  <c r="U188" i="1"/>
  <c r="AK188" i="1" s="1"/>
  <c r="V186" i="1"/>
  <c r="AW129" i="1"/>
  <c r="AQ137" i="1"/>
  <c r="BT75" i="1"/>
  <c r="BV75" i="1" s="1"/>
  <c r="BX76" i="1"/>
  <c r="BX80" i="1"/>
  <c r="BW87" i="1"/>
  <c r="AK186" i="1"/>
  <c r="U122" i="1"/>
  <c r="V122" i="1" s="1"/>
  <c r="V138" i="1"/>
  <c r="AB157" i="1"/>
  <c r="V204" i="1"/>
  <c r="AF204" i="1"/>
  <c r="AR122" i="1"/>
  <c r="AX129" i="1"/>
  <c r="AR129" i="1"/>
  <c r="AX133" i="1"/>
  <c r="AY133" i="1" s="1"/>
  <c r="AY136" i="1"/>
  <c r="U125" i="1"/>
  <c r="V125" i="1" s="1"/>
  <c r="AB128" i="1"/>
  <c r="AB131" i="1"/>
  <c r="AB141" i="1"/>
  <c r="AB144" i="1"/>
  <c r="AB147" i="1"/>
  <c r="AB150" i="1"/>
  <c r="AF153" i="1"/>
  <c r="AB160" i="1"/>
  <c r="AB163" i="1"/>
  <c r="AB166" i="1"/>
  <c r="J178" i="1"/>
  <c r="AB181" i="1"/>
  <c r="J191" i="1"/>
  <c r="J194" i="1"/>
  <c r="Y197" i="1"/>
  <c r="Y200" i="1"/>
  <c r="BX87" i="1"/>
  <c r="AX125" i="1"/>
  <c r="AY125" i="1" s="1"/>
  <c r="U128" i="1"/>
  <c r="V128" i="1" s="1"/>
  <c r="U131" i="1"/>
  <c r="U134" i="1"/>
  <c r="V134" i="1" s="1"/>
  <c r="U141" i="1"/>
  <c r="AK141" i="1" s="1"/>
  <c r="U153" i="1"/>
  <c r="V153" i="1" s="1"/>
  <c r="U160" i="1"/>
  <c r="AK160" i="1" s="1"/>
  <c r="U166" i="1"/>
  <c r="AK166" i="1" s="1"/>
  <c r="U172" i="1"/>
  <c r="U175" i="1"/>
  <c r="V175" i="1" s="1"/>
  <c r="AF175" i="1"/>
  <c r="Q178" i="1"/>
  <c r="AF178" i="1"/>
  <c r="U181" i="1"/>
  <c r="V181" i="1" s="1"/>
  <c r="AF181" i="1"/>
  <c r="AI197" i="1"/>
  <c r="AJ197" i="1" s="1"/>
  <c r="BX74" i="1"/>
  <c r="BX79" i="1"/>
  <c r="BX83" i="1"/>
  <c r="BH86" i="1"/>
  <c r="BO86" i="1"/>
  <c r="AK140" i="1"/>
  <c r="AI122" i="1"/>
  <c r="J157" i="1"/>
  <c r="J188" i="1"/>
  <c r="J204" i="1"/>
  <c r="AK204" i="1"/>
  <c r="AR128" i="1"/>
  <c r="J131" i="1"/>
  <c r="J144" i="1"/>
  <c r="J147" i="1"/>
  <c r="J150" i="1"/>
  <c r="J153" i="1"/>
  <c r="J169" i="1"/>
  <c r="J184" i="1"/>
  <c r="U191" i="1"/>
  <c r="AK191" i="1" s="1"/>
  <c r="U197" i="1"/>
  <c r="V197" i="1" s="1"/>
  <c r="AW130" i="1"/>
  <c r="AY131" i="1"/>
  <c r="AY132" i="1"/>
  <c r="AJ200" i="1"/>
  <c r="AJ191" i="1"/>
  <c r="AJ184" i="1"/>
  <c r="AJ181" i="1"/>
  <c r="AB178" i="1"/>
  <c r="Y178" i="1"/>
  <c r="AB175" i="1"/>
  <c r="AJ175" i="1"/>
  <c r="AB172" i="1"/>
  <c r="AB169" i="1"/>
  <c r="AJ169" i="1"/>
  <c r="V166" i="1"/>
  <c r="AJ166" i="1"/>
  <c r="AJ163" i="1"/>
  <c r="V163" i="1"/>
  <c r="V160" i="1"/>
  <c r="AB153" i="1"/>
  <c r="AJ144" i="1"/>
  <c r="AJ141" i="1"/>
  <c r="AB134" i="1"/>
  <c r="AJ134" i="1"/>
  <c r="AJ128" i="1"/>
  <c r="AY122" i="1"/>
  <c r="AR131" i="1"/>
  <c r="AR135" i="1"/>
  <c r="AJ204" i="1"/>
  <c r="AB188" i="1"/>
  <c r="AJ188" i="1"/>
  <c r="AJ157" i="1"/>
  <c r="BT86" i="1"/>
  <c r="BV86" i="1" s="1"/>
  <c r="BV76" i="1"/>
  <c r="BT78" i="1"/>
  <c r="BV78" i="1" s="1"/>
  <c r="BV80" i="1"/>
  <c r="BU82" i="1"/>
  <c r="BO82" i="1"/>
  <c r="BT82" i="1"/>
  <c r="AK162" i="1"/>
  <c r="AK168" i="1"/>
  <c r="AK165" i="1"/>
  <c r="BH74" i="1"/>
  <c r="BH79" i="1"/>
  <c r="BH83" i="1"/>
  <c r="BU84" i="1"/>
  <c r="BV84" i="1" s="1"/>
  <c r="BV85" i="1"/>
  <c r="BO85" i="1"/>
  <c r="BV87" i="1"/>
  <c r="AK190" i="1"/>
  <c r="AK187" i="1"/>
  <c r="BW76" i="1"/>
  <c r="BV77" i="1"/>
  <c r="BO77" i="1"/>
  <c r="BW79" i="1"/>
  <c r="BW80" i="1"/>
  <c r="BO81" i="1"/>
  <c r="BW83" i="1"/>
  <c r="BW84" i="1"/>
  <c r="AK127" i="1"/>
  <c r="AK193" i="1"/>
  <c r="AJ146" i="1"/>
  <c r="AJ168" i="1"/>
  <c r="AJ190" i="1"/>
  <c r="AJ127" i="1"/>
  <c r="AJ140" i="1"/>
  <c r="AJ165" i="1"/>
  <c r="AJ187" i="1"/>
  <c r="AK120" i="1"/>
  <c r="AK124" i="1"/>
  <c r="AK149" i="1"/>
  <c r="AK155" i="1"/>
  <c r="AK177" i="1"/>
  <c r="AK143" i="1"/>
  <c r="AK196" i="1"/>
  <c r="AK180" i="1"/>
  <c r="AK130" i="1"/>
  <c r="AK133" i="1"/>
  <c r="AK152" i="1"/>
  <c r="AK156" i="1"/>
  <c r="AK171" i="1"/>
  <c r="AK174" i="1"/>
  <c r="AK199" i="1"/>
  <c r="AK121" i="1"/>
  <c r="AJ133" i="1"/>
  <c r="AK137" i="1"/>
  <c r="AJ156" i="1"/>
  <c r="AK159" i="1"/>
  <c r="AJ174" i="1"/>
  <c r="AK183" i="1"/>
  <c r="AJ199" i="1"/>
  <c r="AJ136" i="1"/>
  <c r="AJ162" i="1"/>
  <c r="AJ186" i="1"/>
  <c r="AJ124" i="1"/>
  <c r="AJ155" i="1"/>
  <c r="AJ143" i="1"/>
  <c r="AJ180" i="1"/>
  <c r="BV73" i="1"/>
  <c r="BT88" i="1"/>
  <c r="BV81" i="1"/>
  <c r="BW73" i="1"/>
  <c r="BW88" i="1" s="1"/>
  <c r="BT74" i="1"/>
  <c r="BF88" i="1"/>
  <c r="BJ88" i="1"/>
  <c r="BO75" i="1"/>
  <c r="BH73" i="1"/>
  <c r="BU74" i="1"/>
  <c r="BH77" i="1"/>
  <c r="BH81" i="1"/>
  <c r="BH85" i="1"/>
  <c r="BG88" i="1"/>
  <c r="BM88" i="1"/>
  <c r="BH76" i="1"/>
  <c r="BH80" i="1"/>
  <c r="BH84" i="1"/>
  <c r="BH87" i="1"/>
  <c r="AY124" i="1" l="1"/>
  <c r="AY135" i="1"/>
  <c r="AY130" i="1"/>
  <c r="V141" i="1"/>
  <c r="AK131" i="1"/>
  <c r="AJ138" i="1"/>
  <c r="V144" i="1"/>
  <c r="AY134" i="1"/>
  <c r="AW137" i="1"/>
  <c r="AY128" i="1"/>
  <c r="V200" i="1"/>
  <c r="AR137" i="1"/>
  <c r="AK178" i="1"/>
  <c r="AK169" i="1"/>
  <c r="AR138" i="1"/>
  <c r="AK153" i="1"/>
  <c r="V157" i="1"/>
  <c r="AK181" i="1"/>
  <c r="AK172" i="1"/>
  <c r="BV82" i="1"/>
  <c r="AJ178" i="1"/>
  <c r="AK150" i="1"/>
  <c r="AK147" i="1"/>
  <c r="AK194" i="1"/>
  <c r="V191" i="1"/>
  <c r="AK134" i="1"/>
  <c r="AX137" i="1"/>
  <c r="AY137" i="1" s="1"/>
  <c r="V188" i="1"/>
  <c r="AY129" i="1"/>
  <c r="AK175" i="1"/>
  <c r="V131" i="1"/>
  <c r="AJ122" i="1"/>
  <c r="AK122" i="1"/>
  <c r="AJ150" i="1"/>
  <c r="AK128" i="1"/>
  <c r="V172" i="1"/>
  <c r="AJ194" i="1"/>
  <c r="AK197" i="1"/>
  <c r="AK125" i="1"/>
  <c r="BO88" i="1"/>
  <c r="BO89" i="1"/>
  <c r="BH89" i="1"/>
  <c r="BI89" i="1" s="1"/>
  <c r="BH88" i="1"/>
  <c r="BV74" i="1"/>
  <c r="BV89" i="1"/>
  <c r="BX89" i="1" s="1"/>
  <c r="BV88" i="1"/>
  <c r="AY138" i="1" l="1"/>
  <c r="BJ89" i="1"/>
  <c r="BQ89" i="1"/>
  <c r="BP89" i="1"/>
  <c r="BW89" i="1"/>
  <c r="AT135" i="1" l="1"/>
  <c r="AS135" i="1"/>
  <c r="AT123" i="1"/>
  <c r="AS123" i="1"/>
  <c r="AT128" i="1"/>
  <c r="AS128" i="1"/>
  <c r="BA123" i="1" l="1"/>
  <c r="BA127" i="1"/>
  <c r="AZ123" i="1"/>
  <c r="AZ135" i="1"/>
  <c r="AZ128" i="1"/>
  <c r="AZ127" i="1"/>
  <c r="BA135" i="1"/>
  <c r="BA128" i="1"/>
  <c r="A70" i="1" l="1"/>
  <c r="AT124" i="1"/>
  <c r="AS134" i="1"/>
  <c r="AZ134" i="1" s="1"/>
  <c r="AT131" i="1"/>
  <c r="BA131" i="1" s="1"/>
  <c r="AS131" i="1"/>
  <c r="AS122" i="1"/>
  <c r="AT130" i="1"/>
  <c r="BA130" i="1" s="1"/>
  <c r="AS130" i="1"/>
  <c r="AZ130" i="1" s="1"/>
  <c r="G92" i="1"/>
  <c r="H93" i="1" s="1"/>
  <c r="AZ122" i="1" l="1"/>
  <c r="AT132" i="1"/>
  <c r="BA132" i="1" s="1"/>
  <c r="AT122" i="1"/>
  <c r="AT134" i="1"/>
  <c r="BA134" i="1" s="1"/>
  <c r="BA124" i="1"/>
  <c r="AS132" i="1"/>
  <c r="AZ132" i="1" s="1"/>
  <c r="AZ131" i="1"/>
  <c r="AS124" i="1"/>
  <c r="G21" i="1"/>
  <c r="H22" i="1" s="1"/>
  <c r="AS137" i="1" l="1"/>
  <c r="AS138" i="1" s="1"/>
  <c r="AZ124" i="1"/>
  <c r="AZ137" i="1" s="1"/>
  <c r="AZ138" i="1" s="1"/>
  <c r="BA122" i="1"/>
  <c r="BA137" i="1" s="1"/>
  <c r="BA138" i="1" s="1"/>
  <c r="AT137" i="1"/>
  <c r="AT138" i="1" s="1"/>
  <c r="G5" i="1" l="1"/>
  <c r="J5" i="1"/>
  <c r="Q5" i="1"/>
  <c r="U5" i="1"/>
  <c r="V5" i="1" s="1"/>
  <c r="Y5" i="1"/>
  <c r="AB5" i="1"/>
  <c r="AF5" i="1"/>
  <c r="AI5" i="1"/>
  <c r="AJ5" i="1" s="1"/>
  <c r="G6" i="1"/>
  <c r="J6" i="1"/>
  <c r="Q6" i="1"/>
  <c r="U6" i="1"/>
  <c r="V6" i="1" s="1"/>
  <c r="Y6" i="1"/>
  <c r="AB6" i="1"/>
  <c r="AF6" i="1"/>
  <c r="AI6" i="1"/>
  <c r="AJ6" i="1" s="1"/>
  <c r="G7" i="1"/>
  <c r="J7" i="1"/>
  <c r="Q7" i="1"/>
  <c r="U7" i="1"/>
  <c r="V7" i="1" s="1"/>
  <c r="Y7" i="1"/>
  <c r="AB7" i="1"/>
  <c r="AF7" i="1"/>
  <c r="AI7" i="1"/>
  <c r="AJ7" i="1" s="1"/>
  <c r="G8" i="1"/>
  <c r="J8" i="1"/>
  <c r="Q8" i="1"/>
  <c r="U8" i="1"/>
  <c r="V8" i="1" s="1"/>
  <c r="Y8" i="1"/>
  <c r="AB8" i="1"/>
  <c r="AF8" i="1"/>
  <c r="AI8" i="1"/>
  <c r="AJ8" i="1" s="1"/>
  <c r="G9" i="1"/>
  <c r="J9" i="1"/>
  <c r="Q9" i="1"/>
  <c r="U9" i="1"/>
  <c r="V9" i="1" s="1"/>
  <c r="Y9" i="1"/>
  <c r="AB9" i="1"/>
  <c r="AF9" i="1"/>
  <c r="AI9" i="1"/>
  <c r="AJ9" i="1" s="1"/>
  <c r="G10" i="1"/>
  <c r="J10" i="1"/>
  <c r="Q10" i="1"/>
  <c r="U10" i="1"/>
  <c r="V10" i="1" s="1"/>
  <c r="Y10" i="1"/>
  <c r="AB10" i="1"/>
  <c r="AF10" i="1"/>
  <c r="AI10" i="1"/>
  <c r="AJ10" i="1" s="1"/>
  <c r="G11" i="1"/>
  <c r="J11" i="1"/>
  <c r="Q11" i="1"/>
  <c r="U11" i="1"/>
  <c r="V11" i="1" s="1"/>
  <c r="Y11" i="1"/>
  <c r="AB11" i="1"/>
  <c r="AF11" i="1"/>
  <c r="AI11" i="1"/>
  <c r="G12" i="1"/>
  <c r="J12" i="1"/>
  <c r="Q12" i="1"/>
  <c r="U12" i="1"/>
  <c r="V12" i="1" s="1"/>
  <c r="Y12" i="1"/>
  <c r="AB12" i="1"/>
  <c r="AF12" i="1"/>
  <c r="AI12" i="1"/>
  <c r="AJ12" i="1" s="1"/>
  <c r="G13" i="1"/>
  <c r="J13" i="1"/>
  <c r="Q13" i="1"/>
  <c r="U13" i="1"/>
  <c r="V13" i="1" s="1"/>
  <c r="Y13" i="1"/>
  <c r="AB13" i="1"/>
  <c r="AF13" i="1"/>
  <c r="AI13" i="1"/>
  <c r="AJ13" i="1" s="1"/>
  <c r="G14" i="1"/>
  <c r="J14" i="1"/>
  <c r="Q14" i="1"/>
  <c r="U14" i="1"/>
  <c r="V14" i="1" s="1"/>
  <c r="Y14" i="1"/>
  <c r="AB14" i="1"/>
  <c r="AF14" i="1"/>
  <c r="AI14" i="1"/>
  <c r="AJ14" i="1" s="1"/>
  <c r="G16" i="1"/>
  <c r="J16" i="1"/>
  <c r="Q16" i="1"/>
  <c r="U16" i="1"/>
  <c r="V16" i="1" s="1"/>
  <c r="Y16" i="1"/>
  <c r="AB16" i="1"/>
  <c r="AF16" i="1"/>
  <c r="AI16" i="1"/>
  <c r="AK16" i="1" s="1"/>
  <c r="G17" i="1"/>
  <c r="J17" i="1"/>
  <c r="Q17" i="1"/>
  <c r="U17" i="1"/>
  <c r="V17" i="1" s="1"/>
  <c r="Y17" i="1"/>
  <c r="AB17" i="1"/>
  <c r="AF17" i="1"/>
  <c r="AI17" i="1"/>
  <c r="AJ17" i="1" s="1"/>
  <c r="G18" i="1"/>
  <c r="J18" i="1"/>
  <c r="Q18" i="1"/>
  <c r="U18" i="1"/>
  <c r="V18" i="1" s="1"/>
  <c r="Y18" i="1"/>
  <c r="AB18" i="1"/>
  <c r="AF18" i="1"/>
  <c r="AI18" i="1"/>
  <c r="AJ18" i="1" s="1"/>
  <c r="AI22" i="1"/>
  <c r="AI23" i="1"/>
  <c r="AI24" i="1"/>
  <c r="Y20" i="1"/>
  <c r="AB20" i="1"/>
  <c r="AF20" i="1"/>
  <c r="G73" i="1"/>
  <c r="J73" i="1"/>
  <c r="Q73" i="1"/>
  <c r="U73" i="1"/>
  <c r="V73" i="1" s="1"/>
  <c r="Y73" i="1"/>
  <c r="AB73" i="1"/>
  <c r="AF73" i="1"/>
  <c r="AI73" i="1"/>
  <c r="AJ73" i="1" s="1"/>
  <c r="G74" i="1"/>
  <c r="J74" i="1"/>
  <c r="Q74" i="1"/>
  <c r="U74" i="1"/>
  <c r="V74" i="1" s="1"/>
  <c r="Y74" i="1"/>
  <c r="AB74" i="1"/>
  <c r="AF74" i="1"/>
  <c r="AI74" i="1"/>
  <c r="AK74" i="1" s="1"/>
  <c r="G75" i="1"/>
  <c r="J75" i="1"/>
  <c r="Q75" i="1"/>
  <c r="U75" i="1"/>
  <c r="V75" i="1" s="1"/>
  <c r="Y75" i="1"/>
  <c r="AB75" i="1"/>
  <c r="AF75" i="1"/>
  <c r="AI75" i="1"/>
  <c r="AJ75" i="1" s="1"/>
  <c r="G76" i="1"/>
  <c r="J76" i="1"/>
  <c r="Q76" i="1"/>
  <c r="U76" i="1"/>
  <c r="V76" i="1" s="1"/>
  <c r="Y76" i="1"/>
  <c r="AB76" i="1"/>
  <c r="AF76" i="1"/>
  <c r="AI76" i="1"/>
  <c r="AJ76" i="1" s="1"/>
  <c r="G77" i="1"/>
  <c r="J77" i="1"/>
  <c r="Q77" i="1"/>
  <c r="U77" i="1"/>
  <c r="V77" i="1" s="1"/>
  <c r="Y77" i="1"/>
  <c r="AB77" i="1"/>
  <c r="AF77" i="1"/>
  <c r="AI77" i="1"/>
  <c r="AJ77" i="1" s="1"/>
  <c r="G78" i="1"/>
  <c r="J78" i="1"/>
  <c r="Q78" i="1"/>
  <c r="U78" i="1"/>
  <c r="V78" i="1" s="1"/>
  <c r="Y78" i="1"/>
  <c r="AB78" i="1"/>
  <c r="AF78" i="1"/>
  <c r="AI78" i="1"/>
  <c r="AJ78" i="1" s="1"/>
  <c r="G79" i="1"/>
  <c r="J79" i="1"/>
  <c r="Q79" i="1"/>
  <c r="U79" i="1"/>
  <c r="V79" i="1" s="1"/>
  <c r="Y79" i="1"/>
  <c r="AB79" i="1"/>
  <c r="AF79" i="1"/>
  <c r="AI79" i="1"/>
  <c r="AJ79" i="1" s="1"/>
  <c r="G80" i="1"/>
  <c r="J80" i="1"/>
  <c r="Q80" i="1"/>
  <c r="U80" i="1"/>
  <c r="V80" i="1" s="1"/>
  <c r="Y80" i="1"/>
  <c r="AB80" i="1"/>
  <c r="AF80" i="1"/>
  <c r="AI80" i="1"/>
  <c r="AJ80" i="1" s="1"/>
  <c r="G81" i="1"/>
  <c r="J81" i="1"/>
  <c r="Q81" i="1"/>
  <c r="U81" i="1"/>
  <c r="V81" i="1" s="1"/>
  <c r="Y81" i="1"/>
  <c r="AB81" i="1"/>
  <c r="AF81" i="1"/>
  <c r="AI81" i="1"/>
  <c r="AJ81" i="1" s="1"/>
  <c r="G82" i="1"/>
  <c r="J82" i="1"/>
  <c r="Q82" i="1"/>
  <c r="U82" i="1"/>
  <c r="V82" i="1" s="1"/>
  <c r="Y82" i="1"/>
  <c r="AB82" i="1"/>
  <c r="AF82" i="1"/>
  <c r="AI82" i="1"/>
  <c r="AJ82" i="1" s="1"/>
  <c r="G83" i="1"/>
  <c r="J83" i="1"/>
  <c r="Q83" i="1"/>
  <c r="U83" i="1"/>
  <c r="V83" i="1" s="1"/>
  <c r="Y83" i="1"/>
  <c r="AB83" i="1"/>
  <c r="AF83" i="1"/>
  <c r="AI83" i="1"/>
  <c r="G84" i="1"/>
  <c r="J84" i="1"/>
  <c r="Q84" i="1"/>
  <c r="U84" i="1"/>
  <c r="V84" i="1" s="1"/>
  <c r="Y84" i="1"/>
  <c r="AB84" i="1"/>
  <c r="AF84" i="1"/>
  <c r="AI84" i="1"/>
  <c r="AJ84" i="1" s="1"/>
  <c r="G85" i="1"/>
  <c r="J85" i="1"/>
  <c r="Q85" i="1"/>
  <c r="U85" i="1"/>
  <c r="V85" i="1" s="1"/>
  <c r="Y85" i="1"/>
  <c r="AB85" i="1"/>
  <c r="AF85" i="1"/>
  <c r="AI85" i="1"/>
  <c r="AJ85" i="1" s="1"/>
  <c r="G86" i="1"/>
  <c r="J86" i="1"/>
  <c r="Q86" i="1"/>
  <c r="U86" i="1"/>
  <c r="V86" i="1" s="1"/>
  <c r="Y86" i="1"/>
  <c r="AB86" i="1"/>
  <c r="AF86" i="1"/>
  <c r="AI86" i="1"/>
  <c r="G87" i="1"/>
  <c r="J87" i="1"/>
  <c r="Q87" i="1"/>
  <c r="U87" i="1"/>
  <c r="V87" i="1" s="1"/>
  <c r="Y87" i="1"/>
  <c r="AB87" i="1"/>
  <c r="AF87" i="1"/>
  <c r="AI87" i="1"/>
  <c r="AJ87" i="1" s="1"/>
  <c r="G88" i="1"/>
  <c r="J88" i="1"/>
  <c r="Q88" i="1"/>
  <c r="U88" i="1"/>
  <c r="V88" i="1" s="1"/>
  <c r="Y88" i="1"/>
  <c r="AB88" i="1"/>
  <c r="AF88" i="1"/>
  <c r="AI88" i="1"/>
  <c r="AJ88" i="1" s="1"/>
  <c r="F90" i="1"/>
  <c r="G90" i="1" s="1"/>
  <c r="H90" i="1"/>
  <c r="AI92" i="1" s="1"/>
  <c r="I90" i="1"/>
  <c r="L90" i="1"/>
  <c r="AI93" i="1" s="1"/>
  <c r="M90" i="1"/>
  <c r="O90" i="1"/>
  <c r="AI94" i="1" s="1"/>
  <c r="P90" i="1"/>
  <c r="S90" i="1"/>
  <c r="T90" i="1"/>
  <c r="X90" i="1"/>
  <c r="Y90" i="1" s="1"/>
  <c r="AA90" i="1"/>
  <c r="AB90" i="1" s="1"/>
  <c r="AD90" i="1"/>
  <c r="AE90" i="1"/>
  <c r="AF90" i="1" s="1"/>
  <c r="AG90" i="1"/>
  <c r="AK83" i="1" l="1"/>
  <c r="AI95" i="1"/>
  <c r="AI25" i="1"/>
  <c r="AK11" i="1"/>
  <c r="J20" i="1"/>
  <c r="AK87" i="1"/>
  <c r="J90" i="1"/>
  <c r="AK86" i="1"/>
  <c r="AJ83" i="1"/>
  <c r="U90" i="1"/>
  <c r="V90" i="1" s="1"/>
  <c r="Q90" i="1"/>
  <c r="Q20" i="1"/>
  <c r="AJ11" i="1"/>
  <c r="AK8" i="1"/>
  <c r="AK75" i="1"/>
  <c r="AK17" i="1"/>
  <c r="AK79" i="1"/>
  <c r="AK78" i="1"/>
  <c r="AK12" i="1"/>
  <c r="AK7" i="1"/>
  <c r="AJ86" i="1"/>
  <c r="AK82" i="1"/>
  <c r="AJ74" i="1"/>
  <c r="AJ16" i="1"/>
  <c r="AK88" i="1"/>
  <c r="AK84" i="1"/>
  <c r="AK80" i="1"/>
  <c r="AK76" i="1"/>
  <c r="V20" i="1"/>
  <c r="AK18" i="1"/>
  <c r="AK13" i="1"/>
  <c r="AK9" i="1"/>
  <c r="AK5" i="1"/>
  <c r="AI90" i="1"/>
  <c r="AK85" i="1"/>
  <c r="AK81" i="1"/>
  <c r="AK77" i="1"/>
  <c r="AK73" i="1"/>
  <c r="AK14" i="1"/>
  <c r="AK10" i="1"/>
  <c r="AK6" i="1"/>
  <c r="AJ20" i="1" l="1"/>
  <c r="AK20" i="1"/>
  <c r="AJ90" i="1"/>
  <c r="AK90" i="1"/>
</calcChain>
</file>

<file path=xl/sharedStrings.xml><?xml version="1.0" encoding="utf-8"?>
<sst xmlns="http://schemas.openxmlformats.org/spreadsheetml/2006/main" count="527" uniqueCount="136">
  <si>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</si>
  <si>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</si>
  <si>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</si>
  <si>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</si>
  <si>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</si>
  <si>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</si>
  <si>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</si>
  <si>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</si>
  <si>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</si>
  <si>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</si>
  <si>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</t>
  </si>
  <si>
    <t>FTM</t>
  </si>
  <si>
    <t>FTA</t>
  </si>
  <si>
    <t>FT %</t>
  </si>
  <si>
    <t>Off Reb</t>
  </si>
  <si>
    <t>Def Reb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</si>
  <si>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</si>
  <si>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</si>
  <si>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</si>
  <si>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</si>
  <si>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</si>
  <si>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</si>
  <si>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</si>
  <si>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</si>
  <si>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</si>
  <si>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</si>
  <si>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</si>
  <si>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</si>
  <si>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</si>
  <si>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College</t>
  </si>
  <si>
    <t>Ht.</t>
  </si>
  <si>
    <t>79 - 80</t>
  </si>
  <si>
    <t>Dallas Diamonds</t>
  </si>
  <si>
    <t>Abernathy, Alfredda</t>
  </si>
  <si>
    <t>Alabama State</t>
  </si>
  <si>
    <t>6'3"</t>
  </si>
  <si>
    <t>New Orleans</t>
  </si>
  <si>
    <t>Baker, Janice</t>
  </si>
  <si>
    <t>California</t>
  </si>
  <si>
    <t>Bruton, Cindy</t>
  </si>
  <si>
    <t>Tuskegee Univ.</t>
  </si>
  <si>
    <t>6'0"</t>
  </si>
  <si>
    <t>Washington</t>
  </si>
  <si>
    <t>Cooper, Sheena</t>
  </si>
  <si>
    <t>San Francisco</t>
  </si>
  <si>
    <t>Earnhardt, Christy</t>
  </si>
  <si>
    <t>Minnesota</t>
  </si>
  <si>
    <t>French, Joanie</t>
  </si>
  <si>
    <t>Milwaukee</t>
  </si>
  <si>
    <t>Goodwin, Valerie</t>
  </si>
  <si>
    <t>Wayland Baptist</t>
  </si>
  <si>
    <t>St. Louis</t>
  </si>
  <si>
    <t>John, Jerriann</t>
  </si>
  <si>
    <t>McClanahan, Sharon</t>
  </si>
  <si>
    <t>Bush-Roddy, Carolyn</t>
  </si>
  <si>
    <t>Iowa</t>
  </si>
  <si>
    <t>Shoemaker, Cathy</t>
  </si>
  <si>
    <t>Philadelphia</t>
  </si>
  <si>
    <t>Stewart, Debbie</t>
  </si>
  <si>
    <t>Chicago</t>
  </si>
  <si>
    <t>Tomich, Vonnie</t>
  </si>
  <si>
    <t>New Jersey</t>
  </si>
  <si>
    <t>Rutter, Nancy</t>
  </si>
  <si>
    <t>------------</t>
  </si>
  <si>
    <t>Houston</t>
  </si>
  <si>
    <t>New York</t>
  </si>
  <si>
    <t>1980 - 81</t>
  </si>
  <si>
    <t>80 - 81</t>
  </si>
  <si>
    <t>Barnes, Vanessa</t>
  </si>
  <si>
    <t>5'6"</t>
  </si>
  <si>
    <t>Boutte, Joanette</t>
  </si>
  <si>
    <t>Louisiana State U.</t>
  </si>
  <si>
    <t>5'11"</t>
  </si>
  <si>
    <t>New England</t>
  </si>
  <si>
    <t>Browning, Hattie</t>
  </si>
  <si>
    <t>Univ. of Texas</t>
  </si>
  <si>
    <t>5'4"</t>
  </si>
  <si>
    <t>Bruton, Cynthia</t>
  </si>
  <si>
    <t>Bueltel, Kim</t>
  </si>
  <si>
    <t>Pepperdine Univ.</t>
  </si>
  <si>
    <t>Fancher, Sherri</t>
  </si>
  <si>
    <t>S.W. Missouri</t>
  </si>
  <si>
    <t>Gillom, Peggie</t>
  </si>
  <si>
    <t>Univ. of Mississippi</t>
  </si>
  <si>
    <t>6'1"</t>
  </si>
  <si>
    <t>Jennings, Rosalind</t>
  </si>
  <si>
    <t>Erskine College</t>
  </si>
  <si>
    <t>Jones, Sharon</t>
  </si>
  <si>
    <t>U. of Texas - Arlington</t>
  </si>
  <si>
    <t>Nebraska</t>
  </si>
  <si>
    <t>Lieberman, Nancy</t>
  </si>
  <si>
    <t>Old Dominion</t>
  </si>
  <si>
    <t>5'10"</t>
  </si>
  <si>
    <t>Sacoco, Katrina</t>
  </si>
  <si>
    <t>South Carolina U.</t>
  </si>
  <si>
    <t>6'2"</t>
  </si>
  <si>
    <t>Univ. North Carolina</t>
  </si>
  <si>
    <t>Swindell, Retha</t>
  </si>
  <si>
    <t>Walker, Gwen</t>
  </si>
  <si>
    <t>Univ. Arkansas-Monticello</t>
  </si>
  <si>
    <t>OT</t>
  </si>
  <si>
    <t>3FGA</t>
  </si>
  <si>
    <t>TOTALS Do Not include a Forfeit vs Minnesota</t>
  </si>
  <si>
    <t>No.</t>
  </si>
  <si>
    <t xml:space="preserve"> x 240</t>
  </si>
  <si>
    <t xml:space="preserve"> x 25</t>
  </si>
  <si>
    <t>Australia</t>
  </si>
  <si>
    <t>5'7"</t>
  </si>
  <si>
    <t>5'3"</t>
  </si>
  <si>
    <t>N. Carolina State Univ.</t>
  </si>
  <si>
    <t>5'9"</t>
  </si>
  <si>
    <t>Middle Tenn. State</t>
  </si>
  <si>
    <t>Univ. Maryland</t>
  </si>
  <si>
    <t>Illinois State</t>
  </si>
  <si>
    <t>Carson-Newman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</si>
  <si>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</si>
  <si>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</si>
  <si>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</si>
  <si>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</si>
  <si>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</si>
  <si>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</si>
  <si>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</si>
  <si>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</si>
  <si>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End of Year #1  1979-1980</t>
  </si>
  <si>
    <t>End of the 2nd Year  1980-1981</t>
  </si>
  <si>
    <t>Historical Dallas Diamonds Player Stats</t>
  </si>
  <si>
    <t xml:space="preserve"> 2 pts</t>
  </si>
  <si>
    <t xml:space="preserve"> 3 pts</t>
  </si>
  <si>
    <t xml:space="preserve"> FTs</t>
  </si>
  <si>
    <t>TOTAL</t>
  </si>
  <si>
    <t>Game totals (3669)</t>
  </si>
  <si>
    <t>1979 - 1980  Player Stats</t>
  </si>
  <si>
    <t>1980 - 1981  Player Stats</t>
  </si>
  <si>
    <t>Game totals = 3,311</t>
  </si>
  <si>
    <t>Univ. of Missouri</t>
  </si>
  <si>
    <t>Univ. of North Carolina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</si>
</sst>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/>
    <xf numFmtId="164" fontId="8" fillId="3" borderId="0" xfId="0" applyNumberFormat="1" applyFont="1" applyFill="1"/>
    <xf numFmtId="2" fontId="8" fillId="3" borderId="0" xfId="0" applyNumberFormat="1" applyFont="1" applyFill="1"/>
    <xf numFmtId="165" fontId="8" fillId="3" borderId="0" xfId="0" applyNumberFormat="1" applyFont="1" applyFill="1"/>
    <xf numFmtId="166" fontId="8" fillId="3" borderId="0" xfId="0" applyNumberFormat="1" applyFont="1" applyFill="1"/>
    <xf numFmtId="164" fontId="8" fillId="3" borderId="0" xfId="1" applyNumberFormat="1" applyFont="1" applyFill="1"/>
    <xf numFmtId="166" fontId="1" fillId="2" borderId="0" xfId="0" applyNumberFormat="1" applyFont="1" applyFill="1"/>
    <xf numFmtId="165" fontId="1" fillId="2" borderId="0" xfId="0" applyNumberFormat="1" applyFont="1" applyFill="1"/>
    <xf numFmtId="0" fontId="8" fillId="3" borderId="0" xfId="0" applyFont="1" applyFill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0" xfId="0" applyFont="1" applyAlignment="1">
      <alignment horizontal="center"/>
    </xf>
    <xf numFmtId="165" fontId="10" fillId="0" borderId="0" xfId="0" applyNumberFormat="1" applyFont="1"/>
    <xf numFmtId="0" fontId="10" fillId="0" borderId="0" xfId="0" applyFont="1" applyAlignment="1">
      <alignment horizontal="right"/>
    </xf>
    <xf numFmtId="0" fontId="10" fillId="0" borderId="5" xfId="0" applyFont="1" applyBorder="1" applyAlignment="1">
      <alignment horizontal="right"/>
    </xf>
    <xf numFmtId="0" fontId="10" fillId="0" borderId="4" xfId="0" applyFont="1" applyBorder="1"/>
    <xf numFmtId="0" fontId="10" fillId="0" borderId="0" xfId="0" applyFont="1"/>
    <xf numFmtId="164" fontId="10" fillId="0" borderId="0" xfId="0" applyNumberFormat="1" applyFont="1" applyAlignment="1">
      <alignment horizontal="right"/>
    </xf>
    <xf numFmtId="165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1" fontId="8" fillId="3" borderId="7" xfId="0" applyNumberFormat="1" applyFont="1" applyFill="1" applyBorder="1" applyAlignment="1">
      <alignment horizontal="center"/>
    </xf>
    <xf numFmtId="166" fontId="8" fillId="3" borderId="7" xfId="0" applyNumberFormat="1" applyFont="1" applyFill="1" applyBorder="1" applyAlignment="1">
      <alignment horizontal="center"/>
    </xf>
    <xf numFmtId="166" fontId="8" fillId="3" borderId="8" xfId="0" applyNumberFormat="1" applyFont="1" applyFill="1" applyBorder="1" applyAlignment="1">
      <alignment horizontal="center"/>
    </xf>
    <xf numFmtId="0" fontId="1" fillId="4" borderId="0" xfId="0" applyFont="1" applyFill="1"/>
    <xf numFmtId="0" fontId="5" fillId="4" borderId="0" xfId="0" applyFont="1" applyFill="1"/>
    <xf numFmtId="0" fontId="8" fillId="3" borderId="0" xfId="0" applyFont="1" applyFill="1" applyAlignment="1">
      <alignment horizontal="right"/>
    </xf>
    <xf numFmtId="164" fontId="8" fillId="3" borderId="0" xfId="1" applyNumberFormat="1" applyFont="1" applyFill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164" fontId="8" fillId="3" borderId="5" xfId="1" applyNumberFormat="1" applyFont="1" applyFill="1" applyBorder="1" applyAlignment="1">
      <alignment horizontal="center"/>
    </xf>
    <xf numFmtId="2" fontId="8" fillId="3" borderId="7" xfId="0" applyNumberFormat="1" applyFont="1" applyFill="1" applyBorder="1"/>
    <xf numFmtId="2" fontId="8" fillId="3" borderId="8" xfId="0" applyNumberFormat="1" applyFont="1" applyFill="1" applyBorder="1"/>
    <xf numFmtId="0" fontId="8" fillId="3" borderId="4" xfId="0" applyFont="1" applyFill="1" applyBorder="1"/>
    <xf numFmtId="164" fontId="8" fillId="0" borderId="0" xfId="1" applyNumberFormat="1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1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2" fontId="8" fillId="0" borderId="0" xfId="0" applyNumberFormat="1" applyFont="1"/>
    <xf numFmtId="0" fontId="12" fillId="0" borderId="0" xfId="0" applyFont="1" applyAlignment="1">
      <alignment horizontal="center"/>
    </xf>
    <xf numFmtId="164" fontId="12" fillId="0" borderId="0" xfId="1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166" fontId="12" fillId="0" borderId="0" xfId="0" applyNumberFormat="1" applyFont="1" applyAlignment="1">
      <alignment horizontal="center"/>
    </xf>
    <xf numFmtId="0" fontId="13" fillId="0" borderId="0" xfId="0" applyFont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4" xfId="0" applyFont="1" applyBorder="1"/>
    <xf numFmtId="164" fontId="1" fillId="0" borderId="0" xfId="0" applyNumberFormat="1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15" fillId="0" borderId="0" xfId="0" applyFont="1"/>
    <xf numFmtId="0" fontId="13" fillId="4" borderId="0" xfId="0" applyFont="1" applyFill="1"/>
    <xf numFmtId="2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166" fontId="1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/>
    </xf>
    <xf numFmtId="164" fontId="5" fillId="0" borderId="0" xfId="1" applyNumberFormat="1" applyFont="1"/>
    <xf numFmtId="2" fontId="5" fillId="0" borderId="0" xfId="0" applyNumberFormat="1" applyFont="1"/>
    <xf numFmtId="165" fontId="5" fillId="0" borderId="0" xfId="0" applyNumberFormat="1" applyFont="1"/>
    <xf numFmtId="0" fontId="5" fillId="2" borderId="0" xfId="0" applyFont="1" applyFill="1"/>
    <xf numFmtId="166" fontId="5" fillId="0" borderId="0" xfId="0" applyNumberFormat="1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16" fillId="0" borderId="0" xfId="0" applyFont="1" applyAlignment="1">
      <alignment horizontal="left"/>
    </xf>
    <xf numFmtId="166" fontId="16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0" fontId="5" fillId="2" borderId="0" xfId="0" applyFont="1" applyFill="1" applyAlignment="1">
      <alignment horizontal="right"/>
    </xf>
    <xf numFmtId="166" fontId="5" fillId="0" borderId="0" xfId="0" applyNumberFormat="1" applyFont="1" applyAlignment="1">
      <alignment horizontal="right"/>
    </xf>
    <xf numFmtId="0" fontId="17" fillId="0" borderId="0" xfId="0" applyFont="1"/>
    <xf numFmtId="164" fontId="15" fillId="0" borderId="0" xfId="0" applyNumberFormat="1" applyFont="1"/>
    <xf numFmtId="166" fontId="15" fillId="0" borderId="0" xfId="0" applyNumberFormat="1" applyFont="1"/>
    <xf numFmtId="164" fontId="5" fillId="0" borderId="0" xfId="1" applyNumberFormat="1" applyFont="1" applyBorder="1" applyAlignment="1">
      <alignment horizontal="right"/>
    </xf>
    <xf numFmtId="0" fontId="18" fillId="0" borderId="0" xfId="0" applyFo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7" fillId="5" borderId="0" xfId="0" applyFont="1" applyFill="1" applyAlignment="1">
      <alignment horizontal="center"/>
    </xf>
    <xf numFmtId="164" fontId="5" fillId="5" borderId="0" xfId="0" applyNumberFormat="1" applyFont="1" applyFill="1"/>
    <xf numFmtId="2" fontId="5" fillId="5" borderId="0" xfId="0" applyNumberFormat="1" applyFont="1" applyFill="1"/>
    <xf numFmtId="165" fontId="5" fillId="5" borderId="0" xfId="0" applyNumberFormat="1" applyFont="1" applyFill="1"/>
    <xf numFmtId="166" fontId="5" fillId="5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X215"/>
  <sheetViews>
    <sheetView tabSelected="1" workbookViewId="0"/>
  </sheetViews>
  <sheetFormatPr defaultRowHeight="14.4" x14ac:dyDescent="0.3"/>
  <cols>
    <col min="1" max="1" width="7.5546875" bestFit="1" customWidth="1"/>
    <col min="2" max="2" width="14.21875" customWidth="1"/>
    <col min="3" max="3" width="15.77734375" customWidth="1"/>
    <col min="4" max="4" width="4.44140625" customWidth="1"/>
    <col min="5" max="5" width="3.21875" customWidth="1"/>
    <col min="6" max="6" width="7.77734375" customWidth="1"/>
    <col min="7" max="7" width="6.77734375" customWidth="1"/>
    <col min="8" max="8" width="8.21875" customWidth="1"/>
    <col min="9" max="10" width="6.77734375" customWidth="1"/>
    <col min="11" max="11" width="1.5546875" customWidth="1"/>
    <col min="12" max="13" width="6.77734375" customWidth="1"/>
    <col min="14" max="14" width="1.5546875" customWidth="1"/>
    <col min="15" max="17" width="6.77734375" customWidth="1"/>
    <col min="18" max="18" width="1.5546875" customWidth="1"/>
    <col min="19" max="19" width="6.77734375" customWidth="1"/>
    <col min="20" max="20" width="7.21875" customWidth="1"/>
    <col min="21" max="21" width="7" customWidth="1"/>
    <col min="22" max="22" width="7.44140625" customWidth="1"/>
    <col min="23" max="23" width="1.5546875" customWidth="1"/>
    <col min="24" max="25" width="6.77734375" customWidth="1"/>
    <col min="26" max="26" width="1.5546875" customWidth="1"/>
    <col min="27" max="28" width="6.77734375" customWidth="1"/>
    <col min="29" max="29" width="1.5546875" customWidth="1"/>
    <col min="30" max="30" width="6.77734375" customWidth="1"/>
    <col min="31" max="31" width="6.44140625" customWidth="1"/>
    <col min="32" max="33" width="6.77734375" customWidth="1"/>
    <col min="34" max="34" width="1.5546875" customWidth="1"/>
    <col min="35" max="36" width="6.77734375" customWidth="1"/>
    <col min="37" max="37" width="7" customWidth="1"/>
    <col min="38" max="38" width="1.5546875" customWidth="1"/>
    <col min="39" max="39" width="17.5546875" customWidth="1"/>
    <col min="40" max="40" width="4.21875" bestFit="1" customWidth="1"/>
    <col min="42" max="42" width="4.44140625" customWidth="1"/>
    <col min="43" max="43" width="3.77734375" customWidth="1"/>
    <col min="44" max="44" width="7.21875" customWidth="1"/>
    <col min="45" max="45" width="6.6640625" customWidth="1"/>
    <col min="46" max="46" width="6.44140625" customWidth="1"/>
    <col min="47" max="47" width="3.5546875" customWidth="1"/>
    <col min="48" max="48" width="9.77734375" customWidth="1"/>
    <col min="49" max="50" width="5.77734375" customWidth="1"/>
    <col min="51" max="51" width="7.21875" customWidth="1"/>
    <col min="52" max="52" width="6.6640625" customWidth="1"/>
    <col min="53" max="53" width="6.44140625" customWidth="1"/>
  </cols>
  <sheetData>
    <row r="1" spans="1:56" ht="21" x14ac:dyDescent="0.4">
      <c r="A1" s="109" t="s">
        <v>32</v>
      </c>
      <c r="C1" s="2"/>
      <c r="D1" s="2"/>
      <c r="E1" s="109" t="s">
        <v>131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56" ht="16.95" customHeight="1" x14ac:dyDescent="0.3">
      <c r="A2" s="2"/>
      <c r="B2" s="113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</row>
    <row r="3" spans="1:56" ht="16.9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</row>
    <row r="4" spans="1:56" ht="16.95" customHeight="1" x14ac:dyDescent="0.3">
      <c r="A4" s="3" t="s">
        <v>0</v>
      </c>
      <c r="B4" s="4" t="s">
        <v>1</v>
      </c>
      <c r="C4" s="4" t="s">
        <v>2</v>
      </c>
      <c r="D4" s="4" t="s">
        <v>103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23"/>
      <c r="L4" s="4" t="s">
        <v>9</v>
      </c>
      <c r="M4" s="4" t="s">
        <v>101</v>
      </c>
      <c r="N4" s="23"/>
      <c r="O4" s="4" t="s">
        <v>11</v>
      </c>
      <c r="P4" s="4" t="s">
        <v>12</v>
      </c>
      <c r="Q4" s="4" t="s">
        <v>13</v>
      </c>
      <c r="R4" s="23"/>
      <c r="S4" s="4" t="s">
        <v>14</v>
      </c>
      <c r="T4" s="4" t="s">
        <v>15</v>
      </c>
      <c r="U4" s="4" t="s">
        <v>16</v>
      </c>
      <c r="V4" s="4" t="s">
        <v>17</v>
      </c>
      <c r="W4" s="23"/>
      <c r="X4" s="4" t="s">
        <v>18</v>
      </c>
      <c r="Y4" s="4" t="s">
        <v>19</v>
      </c>
      <c r="Z4" s="23"/>
      <c r="AA4" s="4" t="s">
        <v>20</v>
      </c>
      <c r="AB4" s="4" t="s">
        <v>21</v>
      </c>
      <c r="AC4" s="23"/>
      <c r="AD4" s="4" t="s">
        <v>22</v>
      </c>
      <c r="AE4" s="4" t="s">
        <v>23</v>
      </c>
      <c r="AF4" s="4" t="s">
        <v>24</v>
      </c>
      <c r="AG4" s="4" t="s">
        <v>25</v>
      </c>
      <c r="AH4" s="23"/>
      <c r="AI4" s="4" t="s">
        <v>26</v>
      </c>
      <c r="AJ4" s="4" t="s">
        <v>27</v>
      </c>
      <c r="AK4" s="4" t="s">
        <v>28</v>
      </c>
      <c r="AL4" s="24"/>
      <c r="AM4" s="4" t="s">
        <v>29</v>
      </c>
      <c r="AN4" s="4" t="s">
        <v>30</v>
      </c>
      <c r="AO4" s="1"/>
      <c r="AU4" s="40"/>
      <c r="BB4" s="77"/>
      <c r="BC4" s="77"/>
      <c r="BD4" s="77"/>
    </row>
    <row r="5" spans="1:56" ht="16.95" customHeight="1" x14ac:dyDescent="0.3">
      <c r="A5" s="7" t="s">
        <v>31</v>
      </c>
      <c r="B5" s="6" t="s">
        <v>32</v>
      </c>
      <c r="C5" s="6" t="s">
        <v>33</v>
      </c>
      <c r="D5" s="15">
        <v>34</v>
      </c>
      <c r="E5" s="6">
        <v>35</v>
      </c>
      <c r="F5" s="12">
        <v>1403</v>
      </c>
      <c r="G5" s="96">
        <f t="shared" ref="G5:G18" si="0">+F5/E5</f>
        <v>40.085714285714289</v>
      </c>
      <c r="H5" s="6">
        <v>362</v>
      </c>
      <c r="I5" s="6">
        <v>711</v>
      </c>
      <c r="J5" s="97">
        <f t="shared" ref="J5:J18" si="1">+H5/I5</f>
        <v>0.50914205344585095</v>
      </c>
      <c r="K5" s="98"/>
      <c r="L5" s="6"/>
      <c r="M5" s="6"/>
      <c r="N5" s="98"/>
      <c r="O5" s="6">
        <v>221</v>
      </c>
      <c r="P5" s="6">
        <v>338</v>
      </c>
      <c r="Q5" s="97">
        <f t="shared" ref="Q5:Q18" si="2">+O5/P5</f>
        <v>0.65384615384615385</v>
      </c>
      <c r="R5" s="98"/>
      <c r="S5" s="6">
        <v>187</v>
      </c>
      <c r="T5" s="6">
        <v>314</v>
      </c>
      <c r="U5" s="6">
        <f t="shared" ref="U5:U18" si="3">SUM(S5:T5)</f>
        <v>501</v>
      </c>
      <c r="V5" s="96">
        <f t="shared" ref="V5:V18" si="4">+U5/E5</f>
        <v>14.314285714285715</v>
      </c>
      <c r="W5" s="98"/>
      <c r="X5" s="6">
        <v>52</v>
      </c>
      <c r="Y5" s="96">
        <f t="shared" ref="Y5:Y18" si="5">+X5/E5</f>
        <v>1.4857142857142858</v>
      </c>
      <c r="Z5" s="98"/>
      <c r="AA5" s="6">
        <v>141</v>
      </c>
      <c r="AB5" s="99">
        <f t="shared" ref="AB5:AB18" si="6">+AA5/E5</f>
        <v>4.0285714285714285</v>
      </c>
      <c r="AC5" s="98"/>
      <c r="AD5" s="6">
        <v>54</v>
      </c>
      <c r="AE5" s="6">
        <v>103</v>
      </c>
      <c r="AF5" s="96">
        <f t="shared" ref="AF5:AF18" si="7">+AE5/E5</f>
        <v>2.9428571428571431</v>
      </c>
      <c r="AG5" s="6">
        <v>18</v>
      </c>
      <c r="AH5" s="98"/>
      <c r="AI5" s="6">
        <f t="shared" ref="AI5:AI18" si="8">+(2*H5)+(1*L5)+(O5)</f>
        <v>945</v>
      </c>
      <c r="AJ5" s="96">
        <f t="shared" ref="AJ5:AJ18" si="9">+AI5/E5</f>
        <v>27</v>
      </c>
      <c r="AK5" s="97">
        <f t="shared" ref="AK5:AK18" si="10">(+(AI5)+(U5)+(2*X5)+(AD5)-(AE5))/F5</f>
        <v>1.0698503207412686</v>
      </c>
      <c r="AL5" s="98"/>
      <c r="AM5" s="6" t="s">
        <v>34</v>
      </c>
      <c r="AN5" s="6" t="s">
        <v>35</v>
      </c>
      <c r="AO5" s="1"/>
      <c r="AU5" s="100"/>
      <c r="BB5" s="77"/>
      <c r="BC5" s="77"/>
      <c r="BD5" s="77"/>
    </row>
    <row r="6" spans="1:56" ht="16.95" customHeight="1" x14ac:dyDescent="0.3">
      <c r="A6" s="114" t="s">
        <v>31</v>
      </c>
      <c r="B6" s="115" t="s">
        <v>32</v>
      </c>
      <c r="C6" s="115" t="s">
        <v>37</v>
      </c>
      <c r="D6" s="116">
        <v>12</v>
      </c>
      <c r="E6" s="115">
        <v>27</v>
      </c>
      <c r="F6" s="117">
        <v>426</v>
      </c>
      <c r="G6" s="118">
        <f t="shared" si="0"/>
        <v>15.777777777777779</v>
      </c>
      <c r="H6" s="115">
        <v>25</v>
      </c>
      <c r="I6" s="115">
        <v>83</v>
      </c>
      <c r="J6" s="119">
        <f t="shared" si="1"/>
        <v>0.30120481927710846</v>
      </c>
      <c r="K6" s="115"/>
      <c r="L6" s="115"/>
      <c r="M6" s="115"/>
      <c r="N6" s="115"/>
      <c r="O6" s="115">
        <v>34</v>
      </c>
      <c r="P6" s="115">
        <v>65</v>
      </c>
      <c r="Q6" s="119">
        <f t="shared" si="2"/>
        <v>0.52307692307692311</v>
      </c>
      <c r="R6" s="115"/>
      <c r="S6" s="115">
        <v>4</v>
      </c>
      <c r="T6" s="115">
        <v>24</v>
      </c>
      <c r="U6" s="115">
        <f t="shared" si="3"/>
        <v>28</v>
      </c>
      <c r="V6" s="118">
        <f t="shared" si="4"/>
        <v>1.037037037037037</v>
      </c>
      <c r="W6" s="115"/>
      <c r="X6" s="115">
        <v>28</v>
      </c>
      <c r="Y6" s="118">
        <f t="shared" si="5"/>
        <v>1.037037037037037</v>
      </c>
      <c r="Z6" s="115"/>
      <c r="AA6" s="115">
        <v>51</v>
      </c>
      <c r="AB6" s="120">
        <f t="shared" si="6"/>
        <v>1.8888888888888888</v>
      </c>
      <c r="AC6" s="115"/>
      <c r="AD6" s="115">
        <v>21</v>
      </c>
      <c r="AE6" s="115">
        <v>49</v>
      </c>
      <c r="AF6" s="118">
        <f t="shared" si="7"/>
        <v>1.8148148148148149</v>
      </c>
      <c r="AG6" s="115">
        <v>2</v>
      </c>
      <c r="AH6" s="115"/>
      <c r="AI6" s="115">
        <f t="shared" si="8"/>
        <v>84</v>
      </c>
      <c r="AJ6" s="118">
        <f t="shared" si="9"/>
        <v>3.1111111111111112</v>
      </c>
      <c r="AK6" s="119">
        <f t="shared" si="10"/>
        <v>0.32863849765258218</v>
      </c>
      <c r="AL6" s="115"/>
      <c r="AM6" s="115" t="s">
        <v>106</v>
      </c>
      <c r="AN6" s="115" t="s">
        <v>107</v>
      </c>
      <c r="AO6" s="1"/>
      <c r="AU6" s="100"/>
      <c r="BB6" s="77"/>
      <c r="BC6" s="77"/>
      <c r="BD6" s="77"/>
    </row>
    <row r="7" spans="1:56" ht="16.95" customHeight="1" x14ac:dyDescent="0.3">
      <c r="A7" s="7" t="s">
        <v>31</v>
      </c>
      <c r="B7" s="6" t="s">
        <v>32</v>
      </c>
      <c r="C7" s="6" t="s">
        <v>39</v>
      </c>
      <c r="D7" s="15">
        <v>20</v>
      </c>
      <c r="E7" s="6">
        <v>32</v>
      </c>
      <c r="F7" s="12">
        <v>757</v>
      </c>
      <c r="G7" s="96">
        <f t="shared" si="0"/>
        <v>23.65625</v>
      </c>
      <c r="H7" s="6">
        <v>110</v>
      </c>
      <c r="I7" s="6">
        <v>205</v>
      </c>
      <c r="J7" s="97">
        <f t="shared" si="1"/>
        <v>0.53658536585365857</v>
      </c>
      <c r="K7" s="98"/>
      <c r="L7" s="6"/>
      <c r="M7" s="6"/>
      <c r="N7" s="98"/>
      <c r="O7" s="6">
        <v>99</v>
      </c>
      <c r="P7" s="6">
        <v>143</v>
      </c>
      <c r="Q7" s="97">
        <f t="shared" si="2"/>
        <v>0.69230769230769229</v>
      </c>
      <c r="R7" s="98"/>
      <c r="S7" s="6">
        <v>93</v>
      </c>
      <c r="T7" s="6">
        <v>97</v>
      </c>
      <c r="U7" s="6">
        <f t="shared" si="3"/>
        <v>190</v>
      </c>
      <c r="V7" s="96">
        <f t="shared" si="4"/>
        <v>5.9375</v>
      </c>
      <c r="W7" s="98"/>
      <c r="X7" s="6">
        <v>16</v>
      </c>
      <c r="Y7" s="96">
        <f t="shared" si="5"/>
        <v>0.5</v>
      </c>
      <c r="Z7" s="98"/>
      <c r="AA7" s="6">
        <v>95</v>
      </c>
      <c r="AB7" s="99">
        <f t="shared" si="6"/>
        <v>2.96875</v>
      </c>
      <c r="AC7" s="98"/>
      <c r="AD7" s="6">
        <v>35</v>
      </c>
      <c r="AE7" s="6">
        <v>35</v>
      </c>
      <c r="AF7" s="96">
        <f t="shared" si="7"/>
        <v>1.09375</v>
      </c>
      <c r="AG7" s="6">
        <v>20</v>
      </c>
      <c r="AH7" s="98"/>
      <c r="AI7" s="6">
        <f t="shared" si="8"/>
        <v>319</v>
      </c>
      <c r="AJ7" s="96">
        <f t="shared" si="9"/>
        <v>9.96875</v>
      </c>
      <c r="AK7" s="97">
        <f t="shared" si="10"/>
        <v>0.71466314398943198</v>
      </c>
      <c r="AL7" s="98"/>
      <c r="AM7" s="6" t="s">
        <v>40</v>
      </c>
      <c r="AN7" s="6" t="s">
        <v>41</v>
      </c>
      <c r="AO7" s="1"/>
      <c r="AU7" s="100"/>
      <c r="BB7" s="77"/>
      <c r="BC7" s="77"/>
      <c r="BD7" s="77"/>
    </row>
    <row r="8" spans="1:56" ht="16.95" customHeight="1" x14ac:dyDescent="0.3">
      <c r="A8" s="114" t="s">
        <v>31</v>
      </c>
      <c r="B8" s="115" t="s">
        <v>32</v>
      </c>
      <c r="C8" s="115" t="s">
        <v>43</v>
      </c>
      <c r="D8" s="116">
        <v>11</v>
      </c>
      <c r="E8" s="115">
        <v>18</v>
      </c>
      <c r="F8" s="117">
        <v>145</v>
      </c>
      <c r="G8" s="118">
        <f t="shared" si="0"/>
        <v>8.0555555555555554</v>
      </c>
      <c r="H8" s="115">
        <v>4</v>
      </c>
      <c r="I8" s="115">
        <v>22</v>
      </c>
      <c r="J8" s="119">
        <f t="shared" si="1"/>
        <v>0.18181818181818182</v>
      </c>
      <c r="K8" s="115"/>
      <c r="L8" s="115"/>
      <c r="M8" s="115"/>
      <c r="N8" s="115"/>
      <c r="O8" s="115">
        <v>11</v>
      </c>
      <c r="P8" s="115">
        <v>27</v>
      </c>
      <c r="Q8" s="119">
        <f t="shared" si="2"/>
        <v>0.40740740740740738</v>
      </c>
      <c r="R8" s="115"/>
      <c r="S8" s="115">
        <v>4</v>
      </c>
      <c r="T8" s="115">
        <v>6</v>
      </c>
      <c r="U8" s="115">
        <f t="shared" si="3"/>
        <v>10</v>
      </c>
      <c r="V8" s="118">
        <f t="shared" si="4"/>
        <v>0.55555555555555558</v>
      </c>
      <c r="W8" s="115"/>
      <c r="X8" s="115">
        <v>8</v>
      </c>
      <c r="Y8" s="118">
        <f t="shared" si="5"/>
        <v>0.44444444444444442</v>
      </c>
      <c r="Z8" s="115"/>
      <c r="AA8" s="115">
        <v>18</v>
      </c>
      <c r="AB8" s="120">
        <f t="shared" si="6"/>
        <v>1</v>
      </c>
      <c r="AC8" s="115"/>
      <c r="AD8" s="115">
        <v>3</v>
      </c>
      <c r="AE8" s="115">
        <v>26</v>
      </c>
      <c r="AF8" s="118">
        <f t="shared" si="7"/>
        <v>1.4444444444444444</v>
      </c>
      <c r="AG8" s="115"/>
      <c r="AH8" s="115"/>
      <c r="AI8" s="115">
        <f t="shared" si="8"/>
        <v>19</v>
      </c>
      <c r="AJ8" s="118">
        <f t="shared" si="9"/>
        <v>1.0555555555555556</v>
      </c>
      <c r="AK8" s="119">
        <f t="shared" si="10"/>
        <v>0.15172413793103448</v>
      </c>
      <c r="AL8" s="115"/>
      <c r="AM8" s="115" t="s">
        <v>50</v>
      </c>
      <c r="AN8" s="115" t="s">
        <v>108</v>
      </c>
      <c r="AO8" s="1"/>
      <c r="AU8" s="100"/>
      <c r="BB8" s="77"/>
      <c r="BC8" s="77"/>
      <c r="BD8" s="77"/>
    </row>
    <row r="9" spans="1:56" ht="16.95" customHeight="1" x14ac:dyDescent="0.3">
      <c r="A9" s="7" t="s">
        <v>31</v>
      </c>
      <c r="B9" s="6" t="s">
        <v>32</v>
      </c>
      <c r="C9" s="6" t="s">
        <v>45</v>
      </c>
      <c r="D9" s="15">
        <v>42</v>
      </c>
      <c r="E9" s="6">
        <v>35</v>
      </c>
      <c r="F9" s="12">
        <v>1102</v>
      </c>
      <c r="G9" s="96">
        <f t="shared" si="0"/>
        <v>31.485714285714284</v>
      </c>
      <c r="H9" s="6">
        <v>155</v>
      </c>
      <c r="I9" s="6">
        <v>341</v>
      </c>
      <c r="J9" s="97">
        <f t="shared" si="1"/>
        <v>0.45454545454545453</v>
      </c>
      <c r="K9" s="98"/>
      <c r="L9" s="6">
        <v>0</v>
      </c>
      <c r="M9" s="6">
        <v>2</v>
      </c>
      <c r="N9" s="98"/>
      <c r="O9" s="6">
        <v>75</v>
      </c>
      <c r="P9" s="6">
        <v>89</v>
      </c>
      <c r="Q9" s="97">
        <f t="shared" si="2"/>
        <v>0.84269662921348309</v>
      </c>
      <c r="R9" s="98"/>
      <c r="S9" s="6">
        <v>47</v>
      </c>
      <c r="T9" s="6">
        <v>78</v>
      </c>
      <c r="U9" s="6">
        <f t="shared" si="3"/>
        <v>125</v>
      </c>
      <c r="V9" s="96">
        <f t="shared" si="4"/>
        <v>3.5714285714285716</v>
      </c>
      <c r="W9" s="98"/>
      <c r="X9" s="6">
        <v>80</v>
      </c>
      <c r="Y9" s="96">
        <f t="shared" si="5"/>
        <v>2.2857142857142856</v>
      </c>
      <c r="Z9" s="98"/>
      <c r="AA9" s="6">
        <v>124</v>
      </c>
      <c r="AB9" s="99">
        <f t="shared" si="6"/>
        <v>3.5428571428571427</v>
      </c>
      <c r="AC9" s="98"/>
      <c r="AD9" s="6">
        <v>42</v>
      </c>
      <c r="AE9" s="6">
        <v>117</v>
      </c>
      <c r="AF9" s="96">
        <f t="shared" si="7"/>
        <v>3.342857142857143</v>
      </c>
      <c r="AG9" s="6">
        <v>3</v>
      </c>
      <c r="AH9" s="98"/>
      <c r="AI9" s="6">
        <f t="shared" si="8"/>
        <v>385</v>
      </c>
      <c r="AJ9" s="96">
        <f t="shared" si="9"/>
        <v>11</v>
      </c>
      <c r="AK9" s="97">
        <f t="shared" si="10"/>
        <v>0.53992740471869327</v>
      </c>
      <c r="AL9" s="98"/>
      <c r="AM9" s="6" t="s">
        <v>109</v>
      </c>
      <c r="AN9" s="6" t="s">
        <v>110</v>
      </c>
      <c r="AO9" s="1"/>
      <c r="AU9" s="100"/>
      <c r="BB9" s="77"/>
      <c r="BC9" s="77"/>
      <c r="BD9" s="77"/>
    </row>
    <row r="10" spans="1:56" ht="16.95" customHeight="1" x14ac:dyDescent="0.3">
      <c r="A10" s="114" t="s">
        <v>31</v>
      </c>
      <c r="B10" s="115" t="s">
        <v>32</v>
      </c>
      <c r="C10" s="115" t="s">
        <v>47</v>
      </c>
      <c r="D10" s="116">
        <v>30</v>
      </c>
      <c r="E10" s="115">
        <v>12</v>
      </c>
      <c r="F10" s="117">
        <v>273</v>
      </c>
      <c r="G10" s="118">
        <f t="shared" si="0"/>
        <v>22.75</v>
      </c>
      <c r="H10" s="115">
        <v>28</v>
      </c>
      <c r="I10" s="115">
        <v>66</v>
      </c>
      <c r="J10" s="119">
        <f t="shared" si="1"/>
        <v>0.42424242424242425</v>
      </c>
      <c r="K10" s="115"/>
      <c r="L10" s="115"/>
      <c r="M10" s="115"/>
      <c r="N10" s="115"/>
      <c r="O10" s="115">
        <v>19</v>
      </c>
      <c r="P10" s="115">
        <v>30</v>
      </c>
      <c r="Q10" s="119">
        <f t="shared" si="2"/>
        <v>0.6333333333333333</v>
      </c>
      <c r="R10" s="115"/>
      <c r="S10" s="115">
        <v>5</v>
      </c>
      <c r="T10" s="115">
        <v>27</v>
      </c>
      <c r="U10" s="115">
        <f t="shared" si="3"/>
        <v>32</v>
      </c>
      <c r="V10" s="118">
        <f t="shared" si="4"/>
        <v>2.6666666666666665</v>
      </c>
      <c r="W10" s="115"/>
      <c r="X10" s="115">
        <v>20</v>
      </c>
      <c r="Y10" s="118">
        <f t="shared" si="5"/>
        <v>1.6666666666666667</v>
      </c>
      <c r="Z10" s="115"/>
      <c r="AA10" s="115">
        <v>14</v>
      </c>
      <c r="AB10" s="120">
        <f t="shared" si="6"/>
        <v>1.1666666666666667</v>
      </c>
      <c r="AC10" s="115"/>
      <c r="AD10" s="115">
        <v>6</v>
      </c>
      <c r="AE10" s="115">
        <v>30</v>
      </c>
      <c r="AF10" s="118">
        <f t="shared" si="7"/>
        <v>2.5</v>
      </c>
      <c r="AG10" s="115">
        <v>6</v>
      </c>
      <c r="AH10" s="115"/>
      <c r="AI10" s="115">
        <f t="shared" si="8"/>
        <v>75</v>
      </c>
      <c r="AJ10" s="118">
        <f t="shared" si="9"/>
        <v>6.25</v>
      </c>
      <c r="AK10" s="119">
        <f t="shared" si="10"/>
        <v>0.45054945054945056</v>
      </c>
      <c r="AL10" s="115"/>
      <c r="AM10" s="115" t="s">
        <v>81</v>
      </c>
      <c r="AN10" s="115" t="s">
        <v>72</v>
      </c>
      <c r="AO10" s="1"/>
      <c r="AU10" s="101"/>
      <c r="BB10" s="77"/>
      <c r="BC10" s="77"/>
      <c r="BD10" s="77"/>
    </row>
    <row r="11" spans="1:56" ht="16.95" customHeight="1" x14ac:dyDescent="0.3">
      <c r="A11" s="7" t="s">
        <v>31</v>
      </c>
      <c r="B11" s="6" t="s">
        <v>32</v>
      </c>
      <c r="C11" s="6" t="s">
        <v>49</v>
      </c>
      <c r="D11" s="15">
        <v>22</v>
      </c>
      <c r="E11" s="6">
        <v>28</v>
      </c>
      <c r="F11" s="12">
        <v>1003</v>
      </c>
      <c r="G11" s="96">
        <f t="shared" si="0"/>
        <v>35.821428571428569</v>
      </c>
      <c r="H11" s="6">
        <v>154</v>
      </c>
      <c r="I11" s="6">
        <v>327</v>
      </c>
      <c r="J11" s="97">
        <f t="shared" si="1"/>
        <v>0.47094801223241589</v>
      </c>
      <c r="K11" s="98"/>
      <c r="L11" s="6">
        <v>0</v>
      </c>
      <c r="M11" s="6">
        <v>1</v>
      </c>
      <c r="N11" s="98"/>
      <c r="O11" s="6">
        <v>36</v>
      </c>
      <c r="P11" s="6">
        <v>47</v>
      </c>
      <c r="Q11" s="97">
        <f t="shared" si="2"/>
        <v>0.76595744680851063</v>
      </c>
      <c r="R11" s="98"/>
      <c r="S11" s="6">
        <v>30</v>
      </c>
      <c r="T11" s="6">
        <v>84</v>
      </c>
      <c r="U11" s="6">
        <f t="shared" si="3"/>
        <v>114</v>
      </c>
      <c r="V11" s="96">
        <f t="shared" si="4"/>
        <v>4.0714285714285712</v>
      </c>
      <c r="W11" s="98"/>
      <c r="X11" s="6">
        <v>63</v>
      </c>
      <c r="Y11" s="96">
        <f t="shared" si="5"/>
        <v>2.25</v>
      </c>
      <c r="Z11" s="98"/>
      <c r="AA11" s="6">
        <v>74</v>
      </c>
      <c r="AB11" s="99">
        <f t="shared" si="6"/>
        <v>2.6428571428571428</v>
      </c>
      <c r="AC11" s="98"/>
      <c r="AD11" s="6">
        <v>27</v>
      </c>
      <c r="AE11" s="6">
        <v>87</v>
      </c>
      <c r="AF11" s="96">
        <f t="shared" si="7"/>
        <v>3.1071428571428572</v>
      </c>
      <c r="AG11" s="6">
        <v>1</v>
      </c>
      <c r="AH11" s="98"/>
      <c r="AI11" s="6">
        <f t="shared" si="8"/>
        <v>344</v>
      </c>
      <c r="AJ11" s="96">
        <f t="shared" si="9"/>
        <v>12.285714285714286</v>
      </c>
      <c r="AK11" s="97">
        <f t="shared" si="10"/>
        <v>0.52243270189431701</v>
      </c>
      <c r="AL11" s="98"/>
      <c r="AM11" s="6" t="s">
        <v>50</v>
      </c>
      <c r="AN11" s="6" t="s">
        <v>92</v>
      </c>
      <c r="AO11" s="1"/>
      <c r="AU11" s="100"/>
      <c r="BB11" s="77"/>
      <c r="BC11" s="77"/>
      <c r="BD11" s="77"/>
    </row>
    <row r="12" spans="1:56" ht="16.95" customHeight="1" x14ac:dyDescent="0.3">
      <c r="A12" s="114" t="s">
        <v>31</v>
      </c>
      <c r="B12" s="115" t="s">
        <v>32</v>
      </c>
      <c r="C12" s="115" t="s">
        <v>52</v>
      </c>
      <c r="D12" s="116">
        <v>44</v>
      </c>
      <c r="E12" s="115">
        <v>34</v>
      </c>
      <c r="F12" s="117">
        <v>963</v>
      </c>
      <c r="G12" s="118">
        <f t="shared" si="0"/>
        <v>28.323529411764707</v>
      </c>
      <c r="H12" s="115">
        <v>121</v>
      </c>
      <c r="I12" s="115">
        <v>312</v>
      </c>
      <c r="J12" s="119">
        <f t="shared" si="1"/>
        <v>0.38782051282051283</v>
      </c>
      <c r="K12" s="115"/>
      <c r="L12" s="115">
        <v>1</v>
      </c>
      <c r="M12" s="115">
        <v>1</v>
      </c>
      <c r="N12" s="115"/>
      <c r="O12" s="115">
        <v>39</v>
      </c>
      <c r="P12" s="115">
        <v>59</v>
      </c>
      <c r="Q12" s="119">
        <f t="shared" si="2"/>
        <v>0.66101694915254239</v>
      </c>
      <c r="R12" s="115"/>
      <c r="S12" s="115">
        <v>42</v>
      </c>
      <c r="T12" s="115">
        <v>99</v>
      </c>
      <c r="U12" s="115">
        <f t="shared" si="3"/>
        <v>141</v>
      </c>
      <c r="V12" s="118">
        <f t="shared" si="4"/>
        <v>4.1470588235294121</v>
      </c>
      <c r="W12" s="115"/>
      <c r="X12" s="115">
        <v>67</v>
      </c>
      <c r="Y12" s="118">
        <f t="shared" si="5"/>
        <v>1.9705882352941178</v>
      </c>
      <c r="Z12" s="115"/>
      <c r="AA12" s="115">
        <v>105</v>
      </c>
      <c r="AB12" s="120">
        <f t="shared" si="6"/>
        <v>3.0882352941176472</v>
      </c>
      <c r="AC12" s="115"/>
      <c r="AD12" s="115">
        <v>37</v>
      </c>
      <c r="AE12" s="115">
        <v>112</v>
      </c>
      <c r="AF12" s="118">
        <f t="shared" si="7"/>
        <v>3.2941176470588234</v>
      </c>
      <c r="AG12" s="115">
        <v>6</v>
      </c>
      <c r="AH12" s="115"/>
      <c r="AI12" s="115">
        <f t="shared" si="8"/>
        <v>282</v>
      </c>
      <c r="AJ12" s="118">
        <f t="shared" si="9"/>
        <v>8.2941176470588243</v>
      </c>
      <c r="AK12" s="119">
        <f t="shared" si="10"/>
        <v>0.50051921079958461</v>
      </c>
      <c r="AL12" s="115"/>
      <c r="AM12" s="115" t="s">
        <v>50</v>
      </c>
      <c r="AN12" s="115" t="s">
        <v>92</v>
      </c>
      <c r="AO12" s="1"/>
      <c r="AU12" s="100"/>
      <c r="BB12" s="77"/>
      <c r="BC12" s="77"/>
      <c r="BD12" s="77"/>
    </row>
    <row r="13" spans="1:56" ht="16.95" customHeight="1" x14ac:dyDescent="0.3">
      <c r="A13" s="7" t="s">
        <v>31</v>
      </c>
      <c r="B13" s="6" t="s">
        <v>32</v>
      </c>
      <c r="C13" s="6" t="s">
        <v>53</v>
      </c>
      <c r="D13" s="15">
        <v>21</v>
      </c>
      <c r="E13" s="6">
        <v>17</v>
      </c>
      <c r="F13" s="12">
        <v>175</v>
      </c>
      <c r="G13" s="96">
        <f t="shared" si="0"/>
        <v>10.294117647058824</v>
      </c>
      <c r="H13" s="6">
        <v>25</v>
      </c>
      <c r="I13" s="6">
        <v>46</v>
      </c>
      <c r="J13" s="97">
        <f t="shared" si="1"/>
        <v>0.54347826086956519</v>
      </c>
      <c r="K13" s="98"/>
      <c r="L13" s="6"/>
      <c r="M13" s="6"/>
      <c r="N13" s="98"/>
      <c r="O13" s="6">
        <v>27</v>
      </c>
      <c r="P13" s="6">
        <v>41</v>
      </c>
      <c r="Q13" s="97">
        <f t="shared" si="2"/>
        <v>0.65853658536585369</v>
      </c>
      <c r="R13" s="98"/>
      <c r="S13" s="6">
        <v>6</v>
      </c>
      <c r="T13" s="6">
        <v>25</v>
      </c>
      <c r="U13" s="6">
        <f t="shared" si="3"/>
        <v>31</v>
      </c>
      <c r="V13" s="96">
        <f t="shared" si="4"/>
        <v>1.8235294117647058</v>
      </c>
      <c r="W13" s="98"/>
      <c r="X13" s="6">
        <v>4</v>
      </c>
      <c r="Y13" s="96">
        <f t="shared" si="5"/>
        <v>0.23529411764705882</v>
      </c>
      <c r="Z13" s="98"/>
      <c r="AA13" s="6">
        <v>11</v>
      </c>
      <c r="AB13" s="99">
        <f t="shared" si="6"/>
        <v>0.6470588235294118</v>
      </c>
      <c r="AC13" s="98"/>
      <c r="AD13" s="6">
        <v>5</v>
      </c>
      <c r="AE13" s="6">
        <v>6</v>
      </c>
      <c r="AF13" s="96">
        <f t="shared" si="7"/>
        <v>0.35294117647058826</v>
      </c>
      <c r="AG13" s="6">
        <v>1</v>
      </c>
      <c r="AH13" s="98"/>
      <c r="AI13" s="6">
        <f t="shared" si="8"/>
        <v>77</v>
      </c>
      <c r="AJ13" s="96">
        <f t="shared" si="9"/>
        <v>4.5294117647058822</v>
      </c>
      <c r="AK13" s="97">
        <f t="shared" si="10"/>
        <v>0.65714285714285714</v>
      </c>
      <c r="AL13" s="98"/>
      <c r="AM13" s="6" t="s">
        <v>111</v>
      </c>
      <c r="AN13" s="6" t="s">
        <v>41</v>
      </c>
      <c r="AO13" s="1"/>
      <c r="AU13" s="100"/>
      <c r="BB13" s="77"/>
      <c r="BC13" s="77"/>
      <c r="BD13" s="77"/>
    </row>
    <row r="14" spans="1:56" ht="16.95" customHeight="1" x14ac:dyDescent="0.3">
      <c r="A14" s="114" t="s">
        <v>31</v>
      </c>
      <c r="B14" s="115" t="s">
        <v>32</v>
      </c>
      <c r="C14" s="115" t="s">
        <v>54</v>
      </c>
      <c r="D14" s="116">
        <v>40</v>
      </c>
      <c r="E14" s="115">
        <v>35</v>
      </c>
      <c r="F14" s="117">
        <v>1177</v>
      </c>
      <c r="G14" s="118">
        <f t="shared" si="0"/>
        <v>33.628571428571426</v>
      </c>
      <c r="H14" s="115">
        <v>175</v>
      </c>
      <c r="I14" s="115">
        <v>389</v>
      </c>
      <c r="J14" s="119">
        <f t="shared" si="1"/>
        <v>0.44987146529562982</v>
      </c>
      <c r="K14" s="115"/>
      <c r="L14" s="115">
        <v>0</v>
      </c>
      <c r="M14" s="115">
        <v>1</v>
      </c>
      <c r="N14" s="115"/>
      <c r="O14" s="115">
        <v>84</v>
      </c>
      <c r="P14" s="115">
        <v>126</v>
      </c>
      <c r="Q14" s="119">
        <f t="shared" si="2"/>
        <v>0.66666666666666663</v>
      </c>
      <c r="R14" s="115"/>
      <c r="S14" s="115">
        <v>92</v>
      </c>
      <c r="T14" s="115">
        <v>203</v>
      </c>
      <c r="U14" s="115">
        <f t="shared" si="3"/>
        <v>295</v>
      </c>
      <c r="V14" s="118">
        <f t="shared" si="4"/>
        <v>8.4285714285714288</v>
      </c>
      <c r="W14" s="115"/>
      <c r="X14" s="115">
        <v>49</v>
      </c>
      <c r="Y14" s="118">
        <f t="shared" si="5"/>
        <v>1.4</v>
      </c>
      <c r="Z14" s="115"/>
      <c r="AA14" s="115">
        <v>129</v>
      </c>
      <c r="AB14" s="120">
        <f t="shared" si="6"/>
        <v>3.6857142857142855</v>
      </c>
      <c r="AC14" s="115"/>
      <c r="AD14" s="115">
        <v>37</v>
      </c>
      <c r="AE14" s="115">
        <v>81</v>
      </c>
      <c r="AF14" s="118">
        <f t="shared" si="7"/>
        <v>2.3142857142857145</v>
      </c>
      <c r="AG14" s="115">
        <v>35</v>
      </c>
      <c r="AH14" s="115"/>
      <c r="AI14" s="115">
        <f t="shared" si="8"/>
        <v>434</v>
      </c>
      <c r="AJ14" s="118">
        <f t="shared" si="9"/>
        <v>12.4</v>
      </c>
      <c r="AK14" s="119">
        <f t="shared" si="10"/>
        <v>0.66525063721325406</v>
      </c>
      <c r="AL14" s="115"/>
      <c r="AM14" s="115" t="s">
        <v>50</v>
      </c>
      <c r="AN14" s="115" t="s">
        <v>95</v>
      </c>
      <c r="AO14" s="1"/>
      <c r="AU14" s="100"/>
      <c r="BB14" s="77"/>
      <c r="BC14" s="77"/>
      <c r="BD14" s="77"/>
    </row>
    <row r="15" spans="1:56" ht="16.95" customHeight="1" x14ac:dyDescent="0.3">
      <c r="A15" s="7" t="s">
        <v>31</v>
      </c>
      <c r="B15" s="6" t="s">
        <v>32</v>
      </c>
      <c r="C15" s="6" t="s">
        <v>62</v>
      </c>
      <c r="D15" s="15">
        <v>14</v>
      </c>
      <c r="E15" s="6">
        <v>10</v>
      </c>
      <c r="F15" s="12">
        <v>63</v>
      </c>
      <c r="G15" s="96">
        <f t="shared" ref="G15" si="11">+F15/E15</f>
        <v>6.3</v>
      </c>
      <c r="H15" s="6">
        <v>4</v>
      </c>
      <c r="I15" s="6">
        <v>10</v>
      </c>
      <c r="J15" s="97">
        <f t="shared" ref="J15" si="12">+H15/I15</f>
        <v>0.4</v>
      </c>
      <c r="K15" s="98"/>
      <c r="L15" s="6"/>
      <c r="M15" s="6"/>
      <c r="N15" s="98"/>
      <c r="O15" s="6">
        <v>0</v>
      </c>
      <c r="P15" s="6">
        <v>0</v>
      </c>
      <c r="Q15" s="97">
        <v>0</v>
      </c>
      <c r="R15" s="98"/>
      <c r="S15" s="6">
        <v>8</v>
      </c>
      <c r="T15" s="6">
        <v>3</v>
      </c>
      <c r="U15" s="6">
        <f t="shared" ref="U15" si="13">SUM(S15:T15)</f>
        <v>11</v>
      </c>
      <c r="V15" s="96">
        <f t="shared" ref="V15" si="14">+U15/E15</f>
        <v>1.1000000000000001</v>
      </c>
      <c r="W15" s="98"/>
      <c r="X15" s="6">
        <v>0</v>
      </c>
      <c r="Y15" s="96">
        <f t="shared" ref="Y15" si="15">+X15/E15</f>
        <v>0</v>
      </c>
      <c r="Z15" s="98"/>
      <c r="AA15" s="6">
        <v>5</v>
      </c>
      <c r="AB15" s="99">
        <f t="shared" ref="AB15" si="16">+AA15/E15</f>
        <v>0.5</v>
      </c>
      <c r="AC15" s="98"/>
      <c r="AD15" s="6">
        <v>0</v>
      </c>
      <c r="AE15" s="6">
        <v>3</v>
      </c>
      <c r="AF15" s="96">
        <f t="shared" ref="AF15" si="17">+AE15/E15</f>
        <v>0.3</v>
      </c>
      <c r="AG15" s="6"/>
      <c r="AH15" s="98"/>
      <c r="AI15" s="6">
        <f t="shared" ref="AI15" si="18">+(2*H15)+(1*L15)+(O15)</f>
        <v>8</v>
      </c>
      <c r="AJ15" s="96">
        <f t="shared" ref="AJ15" si="19">+AI15/E15</f>
        <v>0.8</v>
      </c>
      <c r="AK15" s="97">
        <f t="shared" ref="AK15" si="20">(+(AI15)+(U15)+(2*X15)+(AD15)-(AE15))/F15</f>
        <v>0.25396825396825395</v>
      </c>
      <c r="AL15" s="98"/>
      <c r="AM15" s="6" t="s">
        <v>134</v>
      </c>
      <c r="AN15" s="6" t="s">
        <v>41</v>
      </c>
      <c r="AO15" s="1"/>
      <c r="AU15" s="100"/>
      <c r="BB15" s="77"/>
      <c r="BC15" s="77"/>
      <c r="BD15" s="77"/>
    </row>
    <row r="16" spans="1:56" ht="16.95" customHeight="1" x14ac:dyDescent="0.3">
      <c r="A16" s="114" t="s">
        <v>31</v>
      </c>
      <c r="B16" s="115" t="s">
        <v>32</v>
      </c>
      <c r="C16" s="115" t="s">
        <v>56</v>
      </c>
      <c r="D16" s="116">
        <v>24</v>
      </c>
      <c r="E16" s="115">
        <v>22</v>
      </c>
      <c r="F16" s="117">
        <v>665</v>
      </c>
      <c r="G16" s="118">
        <f t="shared" si="0"/>
        <v>30.227272727272727</v>
      </c>
      <c r="H16" s="115">
        <v>97</v>
      </c>
      <c r="I16" s="115">
        <v>250</v>
      </c>
      <c r="J16" s="119">
        <f t="shared" si="1"/>
        <v>0.38800000000000001</v>
      </c>
      <c r="K16" s="115"/>
      <c r="L16" s="115"/>
      <c r="M16" s="115"/>
      <c r="N16" s="115"/>
      <c r="O16" s="115">
        <v>43</v>
      </c>
      <c r="P16" s="115">
        <v>76</v>
      </c>
      <c r="Q16" s="119">
        <f t="shared" si="2"/>
        <v>0.56578947368421051</v>
      </c>
      <c r="R16" s="115"/>
      <c r="S16" s="115">
        <v>27</v>
      </c>
      <c r="T16" s="115">
        <v>44</v>
      </c>
      <c r="U16" s="115">
        <f t="shared" si="3"/>
        <v>71</v>
      </c>
      <c r="V16" s="118">
        <f t="shared" si="4"/>
        <v>3.2272727272727271</v>
      </c>
      <c r="W16" s="115"/>
      <c r="X16" s="115">
        <v>66</v>
      </c>
      <c r="Y16" s="118">
        <f t="shared" si="5"/>
        <v>3</v>
      </c>
      <c r="Z16" s="115"/>
      <c r="AA16" s="115">
        <v>74</v>
      </c>
      <c r="AB16" s="120">
        <f t="shared" si="6"/>
        <v>3.3636363636363638</v>
      </c>
      <c r="AC16" s="115"/>
      <c r="AD16" s="115">
        <v>19</v>
      </c>
      <c r="AE16" s="115">
        <v>112</v>
      </c>
      <c r="AF16" s="118">
        <f t="shared" si="7"/>
        <v>5.0909090909090908</v>
      </c>
      <c r="AG16" s="115">
        <v>8</v>
      </c>
      <c r="AH16" s="115"/>
      <c r="AI16" s="115">
        <f t="shared" si="8"/>
        <v>237</v>
      </c>
      <c r="AJ16" s="118">
        <f t="shared" si="9"/>
        <v>10.772727272727273</v>
      </c>
      <c r="AK16" s="119">
        <f t="shared" si="10"/>
        <v>0.52180451127819549</v>
      </c>
      <c r="AL16" s="115"/>
      <c r="AM16" s="115" t="s">
        <v>135</v>
      </c>
      <c r="AN16" s="115" t="s">
        <v>92</v>
      </c>
      <c r="AO16" s="1"/>
      <c r="AU16" s="6"/>
      <c r="BB16" s="77"/>
      <c r="BC16" s="77"/>
      <c r="BD16" s="77"/>
    </row>
    <row r="17" spans="1:56" ht="16.95" customHeight="1" x14ac:dyDescent="0.3">
      <c r="A17" s="7" t="s">
        <v>31</v>
      </c>
      <c r="B17" s="6" t="s">
        <v>32</v>
      </c>
      <c r="C17" s="6" t="s">
        <v>58</v>
      </c>
      <c r="D17" s="15">
        <v>33</v>
      </c>
      <c r="E17" s="6">
        <v>20</v>
      </c>
      <c r="F17" s="12">
        <v>240</v>
      </c>
      <c r="G17" s="96">
        <f t="shared" si="0"/>
        <v>12</v>
      </c>
      <c r="H17" s="6">
        <v>33</v>
      </c>
      <c r="I17" s="6">
        <v>77</v>
      </c>
      <c r="J17" s="97">
        <f t="shared" si="1"/>
        <v>0.42857142857142855</v>
      </c>
      <c r="K17" s="98"/>
      <c r="L17" s="6"/>
      <c r="M17" s="6"/>
      <c r="N17" s="98"/>
      <c r="O17" s="6">
        <v>14</v>
      </c>
      <c r="P17" s="6">
        <v>22</v>
      </c>
      <c r="Q17" s="97">
        <f t="shared" si="2"/>
        <v>0.63636363636363635</v>
      </c>
      <c r="R17" s="98"/>
      <c r="S17" s="6">
        <v>13</v>
      </c>
      <c r="T17" s="6">
        <v>29</v>
      </c>
      <c r="U17" s="6">
        <f t="shared" si="3"/>
        <v>42</v>
      </c>
      <c r="V17" s="96">
        <f t="shared" si="4"/>
        <v>2.1</v>
      </c>
      <c r="W17" s="98"/>
      <c r="X17" s="6">
        <v>15</v>
      </c>
      <c r="Y17" s="96">
        <f t="shared" si="5"/>
        <v>0.75</v>
      </c>
      <c r="Z17" s="98"/>
      <c r="AA17" s="6">
        <v>46</v>
      </c>
      <c r="AB17" s="99">
        <f t="shared" si="6"/>
        <v>2.2999999999999998</v>
      </c>
      <c r="AC17" s="98"/>
      <c r="AD17" s="6">
        <v>13</v>
      </c>
      <c r="AE17" s="6">
        <v>28</v>
      </c>
      <c r="AF17" s="96">
        <f t="shared" si="7"/>
        <v>1.4</v>
      </c>
      <c r="AG17" s="6">
        <v>7</v>
      </c>
      <c r="AH17" s="98"/>
      <c r="AI17" s="6">
        <f t="shared" si="8"/>
        <v>80</v>
      </c>
      <c r="AJ17" s="96">
        <f t="shared" si="9"/>
        <v>4</v>
      </c>
      <c r="AK17" s="97">
        <f t="shared" si="10"/>
        <v>0.5708333333333333</v>
      </c>
      <c r="AL17" s="98"/>
      <c r="AM17" s="6" t="s">
        <v>112</v>
      </c>
      <c r="AN17" s="6" t="s">
        <v>95</v>
      </c>
      <c r="AO17" s="1"/>
      <c r="AU17" s="6"/>
      <c r="BB17" s="77"/>
      <c r="BC17" s="77"/>
      <c r="BD17" s="77"/>
    </row>
    <row r="18" spans="1:56" ht="16.95" customHeight="1" x14ac:dyDescent="0.3">
      <c r="A18" s="114" t="s">
        <v>31</v>
      </c>
      <c r="B18" s="115" t="s">
        <v>32</v>
      </c>
      <c r="C18" s="115" t="s">
        <v>60</v>
      </c>
      <c r="D18" s="116">
        <v>32</v>
      </c>
      <c r="E18" s="115">
        <v>5</v>
      </c>
      <c r="F18" s="117">
        <v>58</v>
      </c>
      <c r="G18" s="118">
        <f t="shared" si="0"/>
        <v>11.6</v>
      </c>
      <c r="H18" s="115">
        <v>4</v>
      </c>
      <c r="I18" s="115">
        <v>8</v>
      </c>
      <c r="J18" s="119">
        <f t="shared" si="1"/>
        <v>0.5</v>
      </c>
      <c r="K18" s="115"/>
      <c r="L18" s="115"/>
      <c r="M18" s="115"/>
      <c r="N18" s="115"/>
      <c r="O18" s="115">
        <v>14</v>
      </c>
      <c r="P18" s="115">
        <v>19</v>
      </c>
      <c r="Q18" s="119">
        <f t="shared" si="2"/>
        <v>0.73684210526315785</v>
      </c>
      <c r="R18" s="115"/>
      <c r="S18" s="115">
        <v>3</v>
      </c>
      <c r="T18" s="115">
        <v>3</v>
      </c>
      <c r="U18" s="115">
        <f t="shared" si="3"/>
        <v>6</v>
      </c>
      <c r="V18" s="118">
        <f t="shared" si="4"/>
        <v>1.2</v>
      </c>
      <c r="W18" s="115"/>
      <c r="X18" s="115">
        <v>4</v>
      </c>
      <c r="Y18" s="118">
        <f t="shared" si="5"/>
        <v>0.8</v>
      </c>
      <c r="Z18" s="115"/>
      <c r="AA18" s="115">
        <v>8</v>
      </c>
      <c r="AB18" s="120">
        <f t="shared" si="6"/>
        <v>1.6</v>
      </c>
      <c r="AC18" s="115"/>
      <c r="AD18" s="115">
        <v>3</v>
      </c>
      <c r="AE18" s="115">
        <v>10</v>
      </c>
      <c r="AF18" s="118">
        <f t="shared" si="7"/>
        <v>2</v>
      </c>
      <c r="AG18" s="115"/>
      <c r="AH18" s="115"/>
      <c r="AI18" s="115">
        <f t="shared" si="8"/>
        <v>22</v>
      </c>
      <c r="AJ18" s="118">
        <f t="shared" si="9"/>
        <v>4.4000000000000004</v>
      </c>
      <c r="AK18" s="119">
        <f t="shared" si="10"/>
        <v>0.5</v>
      </c>
      <c r="AL18" s="115"/>
      <c r="AM18" s="115" t="s">
        <v>113</v>
      </c>
      <c r="AN18" s="115" t="s">
        <v>107</v>
      </c>
      <c r="AO18" s="1"/>
      <c r="AU18" s="100"/>
      <c r="BB18" s="77"/>
      <c r="BC18" s="77"/>
      <c r="BD18" s="77"/>
    </row>
    <row r="19" spans="1:56" x14ac:dyDescent="0.3">
      <c r="A19" s="1"/>
      <c r="B19" s="6"/>
      <c r="C19" s="1"/>
      <c r="D19" s="1"/>
      <c r="E19" s="1"/>
      <c r="F19" s="17" t="s">
        <v>63</v>
      </c>
      <c r="G19" s="16" t="s">
        <v>63</v>
      </c>
      <c r="H19" s="16" t="s">
        <v>63</v>
      </c>
      <c r="I19" s="16" t="s">
        <v>63</v>
      </c>
      <c r="J19" s="16" t="s">
        <v>63</v>
      </c>
      <c r="K19" s="24"/>
      <c r="L19" s="16" t="s">
        <v>63</v>
      </c>
      <c r="M19" s="16" t="s">
        <v>63</v>
      </c>
      <c r="N19" s="24"/>
      <c r="O19" s="16" t="s">
        <v>63</v>
      </c>
      <c r="P19" s="16" t="s">
        <v>63</v>
      </c>
      <c r="Q19" s="16" t="s">
        <v>63</v>
      </c>
      <c r="R19" s="24"/>
      <c r="S19" s="16" t="s">
        <v>63</v>
      </c>
      <c r="T19" s="16" t="s">
        <v>63</v>
      </c>
      <c r="U19" s="16" t="s">
        <v>63</v>
      </c>
      <c r="V19" s="16" t="s">
        <v>63</v>
      </c>
      <c r="W19" s="24"/>
      <c r="X19" s="16" t="s">
        <v>63</v>
      </c>
      <c r="Y19" s="16" t="s">
        <v>63</v>
      </c>
      <c r="Z19" s="24"/>
      <c r="AA19" s="16" t="s">
        <v>63</v>
      </c>
      <c r="AB19" s="18" t="s">
        <v>63</v>
      </c>
      <c r="AC19" s="33"/>
      <c r="AD19" s="16" t="s">
        <v>63</v>
      </c>
      <c r="AE19" s="16" t="s">
        <v>63</v>
      </c>
      <c r="AF19" s="16" t="s">
        <v>63</v>
      </c>
      <c r="AG19" s="16" t="s">
        <v>63</v>
      </c>
      <c r="AH19" s="24"/>
      <c r="AI19" s="16" t="s">
        <v>63</v>
      </c>
      <c r="AJ19" s="16" t="s">
        <v>63</v>
      </c>
      <c r="AK19" s="19" t="s">
        <v>63</v>
      </c>
      <c r="AL19" s="24"/>
      <c r="AM19" s="6"/>
      <c r="AN19" s="6"/>
      <c r="AO19" s="1"/>
      <c r="AU19" s="100"/>
      <c r="BB19" s="77"/>
      <c r="BC19" s="77"/>
      <c r="BD19" s="77"/>
    </row>
    <row r="20" spans="1:56" x14ac:dyDescent="0.3">
      <c r="A20" s="26" t="s">
        <v>31</v>
      </c>
      <c r="B20" s="25" t="s">
        <v>32</v>
      </c>
      <c r="C20" s="25"/>
      <c r="D20" s="25"/>
      <c r="E20" s="27">
        <v>35</v>
      </c>
      <c r="F20" s="28">
        <f>SUM(F5:F19)</f>
        <v>8450</v>
      </c>
      <c r="G20" s="29"/>
      <c r="H20" s="28">
        <f t="shared" ref="H20:I20" si="21">SUM(H5:H19)</f>
        <v>1297</v>
      </c>
      <c r="I20" s="28">
        <f t="shared" si="21"/>
        <v>2847</v>
      </c>
      <c r="J20" s="30">
        <f>+H20/I20</f>
        <v>0.45556726378644186</v>
      </c>
      <c r="K20" s="27"/>
      <c r="L20" s="28">
        <f t="shared" ref="L20:M20" si="22">SUM(L5:L19)</f>
        <v>1</v>
      </c>
      <c r="M20" s="28">
        <f t="shared" si="22"/>
        <v>5</v>
      </c>
      <c r="N20" s="27"/>
      <c r="O20" s="28">
        <f t="shared" ref="O20:P20" si="23">SUM(O5:O19)</f>
        <v>716</v>
      </c>
      <c r="P20" s="28">
        <f t="shared" si="23"/>
        <v>1082</v>
      </c>
      <c r="Q20" s="30">
        <f>+O20/P20</f>
        <v>0.66173752310536049</v>
      </c>
      <c r="R20" s="27"/>
      <c r="S20" s="28">
        <f t="shared" ref="S20:U20" si="24">SUM(S5:S19)</f>
        <v>561</v>
      </c>
      <c r="T20" s="28">
        <f t="shared" si="24"/>
        <v>1036</v>
      </c>
      <c r="U20" s="28">
        <f t="shared" si="24"/>
        <v>1597</v>
      </c>
      <c r="V20" s="29">
        <f>+U20/E20</f>
        <v>45.628571428571426</v>
      </c>
      <c r="W20" s="27"/>
      <c r="X20" s="28">
        <f>SUM(X5:X19)</f>
        <v>472</v>
      </c>
      <c r="Y20" s="29">
        <f>+X20/E20</f>
        <v>13.485714285714286</v>
      </c>
      <c r="Z20" s="29"/>
      <c r="AA20" s="28">
        <f>SUM(AA5:AA19)</f>
        <v>895</v>
      </c>
      <c r="AB20" s="29">
        <f>+AA20/E20</f>
        <v>25.571428571428573</v>
      </c>
      <c r="AC20" s="31"/>
      <c r="AD20" s="28">
        <f t="shared" ref="AD20:AE20" si="25">SUM(AD5:AD19)</f>
        <v>302</v>
      </c>
      <c r="AE20" s="28">
        <f t="shared" si="25"/>
        <v>799</v>
      </c>
      <c r="AF20" s="29">
        <f>+AE20/E20</f>
        <v>22.828571428571429</v>
      </c>
      <c r="AG20" s="28">
        <f>SUM(AG5:AG19)</f>
        <v>107</v>
      </c>
      <c r="AH20" s="27"/>
      <c r="AI20" s="28">
        <f>SUM(AI5:AI19)</f>
        <v>3311</v>
      </c>
      <c r="AJ20" s="29">
        <f>+AI20/E20</f>
        <v>94.6</v>
      </c>
      <c r="AK20" s="30">
        <f>(+(AI20)+(U20)+(2*X20)+(AD20)-(AE20))/F20</f>
        <v>0.63372781065088757</v>
      </c>
      <c r="AL20" s="34"/>
      <c r="AM20" s="6"/>
      <c r="AN20" s="6"/>
      <c r="AO20" s="1"/>
      <c r="AU20" s="100"/>
      <c r="BB20" s="77"/>
      <c r="BC20" s="77"/>
      <c r="BD20" s="77"/>
    </row>
    <row r="21" spans="1:56" x14ac:dyDescent="0.3">
      <c r="A21" s="1"/>
      <c r="B21" s="1"/>
      <c r="C21" s="1"/>
      <c r="D21" s="6"/>
      <c r="E21" s="7">
        <v>35</v>
      </c>
      <c r="F21" s="6" t="s">
        <v>104</v>
      </c>
      <c r="G21" s="95">
        <f>35*240</f>
        <v>8400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6" t="s">
        <v>133</v>
      </c>
      <c r="AJ21" s="1"/>
      <c r="AK21" s="1"/>
      <c r="AL21" s="1"/>
      <c r="AM21" s="6"/>
      <c r="AN21" s="6"/>
      <c r="AO21" s="1"/>
      <c r="AU21" s="1"/>
      <c r="BB21" s="77"/>
      <c r="BC21" s="77"/>
      <c r="BD21" s="77"/>
    </row>
    <row r="22" spans="1:56" x14ac:dyDescent="0.3">
      <c r="A22" s="1"/>
      <c r="B22" s="1"/>
      <c r="C22" s="1"/>
      <c r="D22" s="6" t="s">
        <v>100</v>
      </c>
      <c r="E22" s="7">
        <v>2</v>
      </c>
      <c r="F22" s="6" t="s">
        <v>105</v>
      </c>
      <c r="G22" s="6">
        <v>50</v>
      </c>
      <c r="H22" s="32">
        <f>SUM(G21:G22)</f>
        <v>8450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0"/>
      <c r="AF22" s="5"/>
      <c r="AG22" s="5"/>
      <c r="AH22" s="15"/>
      <c r="AI22" s="95">
        <f>+H20*2</f>
        <v>2594</v>
      </c>
      <c r="AJ22" s="102" t="s">
        <v>126</v>
      </c>
      <c r="AK22" s="1"/>
      <c r="AL22" s="1"/>
      <c r="AM22" s="6"/>
      <c r="AN22" s="6"/>
      <c r="AO22" s="1"/>
      <c r="AU22" s="50"/>
      <c r="BB22" s="77"/>
      <c r="BC22" s="77"/>
      <c r="BD22" s="77"/>
    </row>
    <row r="23" spans="1:56" x14ac:dyDescent="0.3">
      <c r="AI23" s="112">
        <f>+L20*1</f>
        <v>1</v>
      </c>
      <c r="AJ23" s="102" t="s">
        <v>127</v>
      </c>
      <c r="AK23" s="1"/>
      <c r="AL23" s="1"/>
      <c r="AM23" s="6"/>
      <c r="AN23" s="6"/>
      <c r="AO23" s="1"/>
      <c r="AU23" s="1"/>
      <c r="BB23" s="77"/>
      <c r="BC23" s="77"/>
      <c r="BD23" s="77"/>
    </row>
    <row r="24" spans="1:56" x14ac:dyDescent="0.3">
      <c r="A24" s="1"/>
      <c r="B24" s="1"/>
      <c r="C24" s="92"/>
      <c r="D24" s="8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20"/>
      <c r="AF24" s="21"/>
      <c r="AG24" s="22"/>
      <c r="AH24" s="15"/>
      <c r="AI24" s="112">
        <f>+O20</f>
        <v>716</v>
      </c>
      <c r="AJ24" s="103" t="s">
        <v>128</v>
      </c>
      <c r="AK24" s="15"/>
      <c r="AL24" s="1"/>
      <c r="AM24" s="6"/>
      <c r="AN24" s="6"/>
      <c r="AO24" s="1"/>
      <c r="AP24" s="14"/>
      <c r="AQ24" s="14"/>
      <c r="AR24" s="110"/>
      <c r="AS24" s="111"/>
      <c r="AT24" s="86"/>
      <c r="AU24" s="77"/>
      <c r="AV24" s="77"/>
      <c r="AW24" s="77"/>
      <c r="AX24" s="77"/>
      <c r="AY24" s="77"/>
      <c r="AZ24" s="77"/>
      <c r="BA24" s="77"/>
      <c r="BB24" s="77"/>
      <c r="BC24" s="77"/>
      <c r="BD24" s="77"/>
    </row>
    <row r="25" spans="1:56" x14ac:dyDescent="0.3">
      <c r="A25" s="1"/>
      <c r="B25" s="1"/>
      <c r="C25" s="77"/>
      <c r="D25" s="8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20"/>
      <c r="AF25" s="21"/>
      <c r="AG25" s="22"/>
      <c r="AH25" s="15"/>
      <c r="AI25" s="112">
        <f>SUM(AI22:AI24)</f>
        <v>3311</v>
      </c>
      <c r="AJ25" s="104" t="s">
        <v>129</v>
      </c>
      <c r="AK25" s="15"/>
      <c r="AL25" s="1"/>
      <c r="AM25" s="6"/>
      <c r="AN25" s="6"/>
      <c r="AO25" s="1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</row>
    <row r="26" spans="1:5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20"/>
      <c r="AF26" s="15"/>
      <c r="AG26" s="22"/>
      <c r="AH26" s="15"/>
      <c r="AI26" s="15"/>
      <c r="AJ26" s="22"/>
      <c r="AK26" s="15"/>
      <c r="AL26" s="1"/>
      <c r="AM26" s="6"/>
      <c r="AN26" s="6"/>
      <c r="AO26" s="1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</row>
    <row r="27" spans="1:5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0"/>
      <c r="AF27" s="21"/>
      <c r="AG27" s="22"/>
      <c r="AH27" s="15"/>
      <c r="AI27" s="21"/>
      <c r="AJ27" s="22"/>
      <c r="AK27" s="15"/>
      <c r="AL27" s="1"/>
      <c r="AM27" s="6"/>
      <c r="AN27" s="6"/>
      <c r="AO27" s="1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</row>
    <row r="28" spans="1:5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6"/>
      <c r="AN28" s="6"/>
      <c r="AO28" s="1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</row>
    <row r="29" spans="1:5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6"/>
      <c r="AN29" s="6"/>
      <c r="AO29" s="1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</row>
    <row r="30" spans="1:5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6"/>
      <c r="AN30" s="6"/>
      <c r="AO30" s="1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</row>
    <row r="31" spans="1:5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6"/>
      <c r="AN31" s="6"/>
      <c r="AO31" s="1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</row>
    <row r="32" spans="1:5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6"/>
      <c r="AN32" s="6"/>
      <c r="AO32" s="1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</row>
    <row r="33" spans="1:5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6"/>
      <c r="AN33" s="6"/>
      <c r="AO33" s="1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</row>
    <row r="34" spans="1:5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6"/>
      <c r="AN34" s="6"/>
      <c r="AO34" s="1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</row>
    <row r="35" spans="1:5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6"/>
      <c r="AN35" s="6"/>
      <c r="AO35" s="1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</row>
    <row r="36" spans="1:5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6"/>
      <c r="AN36" s="6"/>
      <c r="AO36" s="1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</row>
    <row r="37" spans="1:5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6"/>
      <c r="AN37" s="6"/>
      <c r="AO37" s="1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</row>
    <row r="38" spans="1:5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6"/>
      <c r="AN38" s="6"/>
      <c r="AO38" s="1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</row>
    <row r="39" spans="1:5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6"/>
      <c r="AN39" s="6"/>
      <c r="AO39" s="1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</row>
    <row r="40" spans="1:5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6"/>
      <c r="AN40" s="6"/>
      <c r="AO40" s="1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</row>
    <row r="41" spans="1:5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6"/>
      <c r="AN41" s="6"/>
      <c r="AO41" s="1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</row>
    <row r="42" spans="1:5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0"/>
      <c r="AM42" s="6"/>
      <c r="AN42" s="6"/>
      <c r="AO42" s="1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</row>
    <row r="43" spans="1:5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6"/>
      <c r="AN43" s="6"/>
      <c r="AO43" s="1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</row>
    <row r="44" spans="1:5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6"/>
      <c r="AN44" s="6"/>
      <c r="AO44" s="1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</row>
    <row r="45" spans="1:5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6"/>
      <c r="AN45" s="6"/>
      <c r="AO45" s="1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</row>
    <row r="46" spans="1:5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6"/>
      <c r="AN46" s="6"/>
      <c r="AO46" s="1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</row>
    <row r="47" spans="1:5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6"/>
      <c r="AN47" s="6"/>
      <c r="AO47" s="1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</row>
    <row r="48" spans="1:5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6"/>
      <c r="AN48" s="6"/>
      <c r="AO48" s="1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</row>
    <row r="49" spans="1:5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6"/>
      <c r="AN49" s="6"/>
      <c r="AO49" s="1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</row>
    <row r="50" spans="1:5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6"/>
      <c r="AN50" s="6"/>
      <c r="AO50" s="1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</row>
    <row r="51" spans="1:5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6"/>
      <c r="AN51" s="6"/>
      <c r="AO51" s="1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</row>
    <row r="52" spans="1:5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6"/>
      <c r="AN52" s="6"/>
      <c r="AO52" s="1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</row>
    <row r="53" spans="1:5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6"/>
      <c r="AN53" s="6"/>
      <c r="AO53" s="1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</row>
    <row r="54" spans="1:5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6"/>
      <c r="AN54" s="6"/>
      <c r="AO54" s="1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</row>
    <row r="55" spans="1:5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6"/>
      <c r="AN55" s="6"/>
      <c r="AO55" s="1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</row>
    <row r="56" spans="1:5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6"/>
      <c r="AN56" s="6"/>
      <c r="AO56" s="1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</row>
    <row r="57" spans="1:5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6"/>
      <c r="AN57" s="6"/>
      <c r="AO57" s="1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</row>
    <row r="58" spans="1:5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6"/>
      <c r="AN58" s="6"/>
      <c r="AO58" s="1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</row>
    <row r="59" spans="1:5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6"/>
      <c r="AN59" s="6"/>
      <c r="AO59" s="1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</row>
    <row r="60" spans="1:5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6"/>
      <c r="AN60" s="6"/>
      <c r="AO60" s="1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</row>
    <row r="61" spans="1:5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6"/>
      <c r="AN61" s="6"/>
      <c r="AO61" s="1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</row>
    <row r="62" spans="1:5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6"/>
      <c r="AN62" s="6"/>
      <c r="AO62" s="1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</row>
    <row r="63" spans="1:5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6"/>
      <c r="AN63" s="6"/>
      <c r="AO63" s="1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</row>
    <row r="64" spans="1:5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6"/>
      <c r="AN64" s="6"/>
      <c r="AO64" s="1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</row>
    <row r="65" spans="1:7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6"/>
      <c r="AN65" s="6"/>
      <c r="AO65" s="1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</row>
    <row r="66" spans="1:7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6"/>
      <c r="AN66" s="6"/>
      <c r="AO66" s="1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</row>
    <row r="67" spans="1:7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6"/>
      <c r="AN67" s="6"/>
      <c r="AO67" s="1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</row>
    <row r="68" spans="1:7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6"/>
      <c r="AN68" s="6"/>
      <c r="AO68" s="1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</row>
    <row r="69" spans="1:76" x14ac:dyDescent="0.3">
      <c r="A69" s="56"/>
      <c r="B69" s="56" t="s">
        <v>123</v>
      </c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7"/>
      <c r="AN69" s="57"/>
      <c r="AO69" s="56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77"/>
      <c r="BC69" s="77"/>
      <c r="BD69" s="77"/>
    </row>
    <row r="70" spans="1:76" ht="21" x14ac:dyDescent="0.4">
      <c r="A70" s="109" t="str">
        <f>+A1</f>
        <v>Dallas Diamonds</v>
      </c>
      <c r="B70" s="1"/>
      <c r="C70" s="1"/>
      <c r="D70" s="1"/>
      <c r="E70" s="109" t="s">
        <v>132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6"/>
      <c r="AN70" s="6"/>
      <c r="AO70" s="1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</row>
    <row r="71" spans="1:76" ht="15" thickBo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6"/>
      <c r="AN71" s="6"/>
      <c r="AO71" s="1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</row>
    <row r="72" spans="1:76" x14ac:dyDescent="0.3">
      <c r="A72" s="3" t="s">
        <v>66</v>
      </c>
      <c r="B72" s="4" t="s">
        <v>1</v>
      </c>
      <c r="C72" s="4" t="s">
        <v>2</v>
      </c>
      <c r="D72" s="4" t="s">
        <v>103</v>
      </c>
      <c r="E72" s="4" t="s">
        <v>3</v>
      </c>
      <c r="F72" s="4" t="s">
        <v>4</v>
      </c>
      <c r="G72" s="4" t="s">
        <v>5</v>
      </c>
      <c r="H72" s="4" t="s">
        <v>6</v>
      </c>
      <c r="I72" s="4" t="s">
        <v>7</v>
      </c>
      <c r="J72" s="4" t="s">
        <v>8</v>
      </c>
      <c r="K72" s="23"/>
      <c r="L72" s="4" t="s">
        <v>9</v>
      </c>
      <c r="M72" s="4" t="s">
        <v>10</v>
      </c>
      <c r="N72" s="23"/>
      <c r="O72" s="4" t="s">
        <v>11</v>
      </c>
      <c r="P72" s="4" t="s">
        <v>12</v>
      </c>
      <c r="Q72" s="4" t="s">
        <v>13</v>
      </c>
      <c r="R72" s="23"/>
      <c r="S72" s="4" t="s">
        <v>14</v>
      </c>
      <c r="T72" s="4" t="s">
        <v>15</v>
      </c>
      <c r="U72" s="4" t="s">
        <v>16</v>
      </c>
      <c r="V72" s="4" t="s">
        <v>17</v>
      </c>
      <c r="W72" s="23"/>
      <c r="X72" s="4" t="s">
        <v>18</v>
      </c>
      <c r="Y72" s="4" t="s">
        <v>19</v>
      </c>
      <c r="Z72" s="23"/>
      <c r="AA72" s="4" t="s">
        <v>20</v>
      </c>
      <c r="AB72" s="4" t="s">
        <v>21</v>
      </c>
      <c r="AC72" s="23"/>
      <c r="AD72" s="4" t="s">
        <v>22</v>
      </c>
      <c r="AE72" s="4" t="s">
        <v>23</v>
      </c>
      <c r="AF72" s="4" t="s">
        <v>24</v>
      </c>
      <c r="AG72" s="4" t="s">
        <v>25</v>
      </c>
      <c r="AH72" s="23"/>
      <c r="AI72" s="4" t="s">
        <v>26</v>
      </c>
      <c r="AJ72" s="4" t="s">
        <v>27</v>
      </c>
      <c r="AK72" s="4" t="s">
        <v>28</v>
      </c>
      <c r="AL72" s="24"/>
      <c r="AM72" s="5" t="s">
        <v>29</v>
      </c>
      <c r="AN72" s="5" t="s">
        <v>30</v>
      </c>
      <c r="AO72" s="1"/>
      <c r="AU72" s="40"/>
      <c r="BB72" s="77"/>
      <c r="BC72" s="77"/>
      <c r="BD72" s="77"/>
      <c r="BE72" s="36" t="s">
        <v>115</v>
      </c>
      <c r="BF72" s="37" t="s">
        <v>116</v>
      </c>
      <c r="BG72" s="37" t="s">
        <v>117</v>
      </c>
      <c r="BH72" s="37" t="s">
        <v>118</v>
      </c>
      <c r="BI72" s="37" t="s">
        <v>119</v>
      </c>
      <c r="BJ72" s="38" t="s">
        <v>120</v>
      </c>
      <c r="BK72" s="39"/>
      <c r="BL72" s="36" t="s">
        <v>121</v>
      </c>
      <c r="BM72" s="37" t="s">
        <v>116</v>
      </c>
      <c r="BN72" s="37" t="s">
        <v>117</v>
      </c>
      <c r="BO72" s="37" t="s">
        <v>118</v>
      </c>
      <c r="BP72" s="37" t="s">
        <v>119</v>
      </c>
      <c r="BQ72" s="38" t="s">
        <v>120</v>
      </c>
      <c r="BR72" s="40"/>
      <c r="BS72" s="36" t="s">
        <v>122</v>
      </c>
      <c r="BT72" s="37" t="s">
        <v>116</v>
      </c>
      <c r="BU72" s="37" t="s">
        <v>117</v>
      </c>
      <c r="BV72" s="37" t="s">
        <v>118</v>
      </c>
      <c r="BW72" s="37" t="s">
        <v>119</v>
      </c>
      <c r="BX72" s="38" t="s">
        <v>120</v>
      </c>
    </row>
    <row r="73" spans="1:76" x14ac:dyDescent="0.3">
      <c r="A73" s="7" t="s">
        <v>67</v>
      </c>
      <c r="B73" s="6" t="s">
        <v>32</v>
      </c>
      <c r="C73" s="6" t="s">
        <v>33</v>
      </c>
      <c r="D73" s="15">
        <v>34</v>
      </c>
      <c r="E73" s="6">
        <v>12</v>
      </c>
      <c r="F73" s="101">
        <v>271</v>
      </c>
      <c r="G73" s="105">
        <f t="shared" ref="G73:G88" si="26">+F73/E73</f>
        <v>22.583333333333332</v>
      </c>
      <c r="H73" s="100">
        <v>67</v>
      </c>
      <c r="I73" s="100">
        <v>147</v>
      </c>
      <c r="J73" s="106">
        <f t="shared" ref="J73:J88" si="27">+H73/I73</f>
        <v>0.45578231292517007</v>
      </c>
      <c r="K73" s="107"/>
      <c r="L73" s="100"/>
      <c r="M73" s="100"/>
      <c r="N73" s="107"/>
      <c r="O73" s="100">
        <v>27</v>
      </c>
      <c r="P73" s="100">
        <v>45</v>
      </c>
      <c r="Q73" s="106">
        <f t="shared" ref="Q73:Q88" si="28">+O73/P73</f>
        <v>0.6</v>
      </c>
      <c r="R73" s="107"/>
      <c r="S73" s="100">
        <v>31</v>
      </c>
      <c r="T73" s="100">
        <v>38</v>
      </c>
      <c r="U73" s="100">
        <f t="shared" ref="U73:U88" si="29">SUM(S73:T73)</f>
        <v>69</v>
      </c>
      <c r="V73" s="105">
        <f t="shared" ref="V73:V88" si="30">+U73/E73</f>
        <v>5.75</v>
      </c>
      <c r="W73" s="107"/>
      <c r="X73" s="100">
        <v>3</v>
      </c>
      <c r="Y73" s="105">
        <f t="shared" ref="Y73:Y88" si="31">+X73/E73</f>
        <v>0.25</v>
      </c>
      <c r="Z73" s="107"/>
      <c r="AA73" s="100">
        <v>33</v>
      </c>
      <c r="AB73" s="108">
        <f t="shared" ref="AB73:AB88" si="32">+AA73/E73</f>
        <v>2.75</v>
      </c>
      <c r="AC73" s="107"/>
      <c r="AD73" s="100">
        <v>5</v>
      </c>
      <c r="AE73" s="100">
        <v>24</v>
      </c>
      <c r="AF73" s="105">
        <f t="shared" ref="AF73:AF88" si="33">+AE73/E73</f>
        <v>2</v>
      </c>
      <c r="AG73" s="100">
        <v>8</v>
      </c>
      <c r="AH73" s="107"/>
      <c r="AI73" s="100">
        <f t="shared" ref="AI73:AI88" si="34">+(2*H73)+(1*L73)+(O73)</f>
        <v>161</v>
      </c>
      <c r="AJ73" s="105">
        <f t="shared" ref="AJ73:AJ88" si="35">+AI73/E73</f>
        <v>13.416666666666666</v>
      </c>
      <c r="AK73" s="106">
        <f t="shared" ref="AK73:AK88" si="36">(+(AI73)+(U73)+(2*X73)+(AD73)-(AE73))/F73</f>
        <v>0.80073800738007384</v>
      </c>
      <c r="AL73" s="98"/>
      <c r="AM73" s="6" t="s">
        <v>34</v>
      </c>
      <c r="AN73" s="6" t="s">
        <v>35</v>
      </c>
      <c r="AO73" s="1"/>
      <c r="AU73" s="100"/>
      <c r="BB73" s="77"/>
      <c r="BC73" s="77"/>
      <c r="BD73" s="77"/>
      <c r="BE73" s="46" t="s">
        <v>38</v>
      </c>
      <c r="BF73" s="42" t="e">
        <f>+#REF!</f>
        <v>#REF!</v>
      </c>
      <c r="BG73" s="42" t="e">
        <f>+#REF!</f>
        <v>#REF!</v>
      </c>
      <c r="BH73" s="43" t="e">
        <f t="shared" ref="BH73:BH88" si="37">+BF73/(BF73+BG73)</f>
        <v>#REF!</v>
      </c>
      <c r="BI73" s="42" t="e">
        <f t="shared" ref="BI73" si="38">+#REF!</f>
        <v>#REF!</v>
      </c>
      <c r="BJ73" s="60" t="e">
        <f t="shared" ref="BJ73" si="39">+#REF!</f>
        <v>#REF!</v>
      </c>
      <c r="BK73" s="47"/>
      <c r="BL73" s="46" t="s">
        <v>38</v>
      </c>
      <c r="BM73" s="42" t="e">
        <f t="shared" ref="BM73" si="40">+#REF!</f>
        <v>#REF!</v>
      </c>
      <c r="BN73" s="42" t="e">
        <f t="shared" ref="BN73" si="41">+#REF!</f>
        <v>#REF!</v>
      </c>
      <c r="BO73" s="43" t="e">
        <f t="shared" ref="BO73:BO88" si="42">+BM73/(BM73+BN73)</f>
        <v>#REF!</v>
      </c>
      <c r="BP73" s="42" t="e">
        <f t="shared" ref="BP73" si="43">+#REF!</f>
        <v>#REF!</v>
      </c>
      <c r="BQ73" s="60" t="e">
        <f t="shared" ref="BQ73" si="44">+#REF!</f>
        <v>#REF!</v>
      </c>
      <c r="BR73" s="47"/>
      <c r="BS73" s="46" t="s">
        <v>38</v>
      </c>
      <c r="BT73" s="42" t="e">
        <f t="shared" ref="BT73:BT87" si="45">BF73+BM73</f>
        <v>#REF!</v>
      </c>
      <c r="BU73" s="42" t="e">
        <f t="shared" ref="BU73:BU87" si="46">BG73+BN73</f>
        <v>#REF!</v>
      </c>
      <c r="BV73" s="43" t="e">
        <f t="shared" ref="BV73:BV88" si="47">+BT73/(BT73+BU73)</f>
        <v>#REF!</v>
      </c>
      <c r="BW73" s="44" t="e">
        <f t="shared" ref="BW73:BW87" si="48">BI73+BP73</f>
        <v>#REF!</v>
      </c>
      <c r="BX73" s="45" t="e">
        <f t="shared" ref="BX73:BX87" si="49">BJ73+BQ73</f>
        <v>#REF!</v>
      </c>
    </row>
    <row r="74" spans="1:76" x14ac:dyDescent="0.3">
      <c r="A74" s="7" t="s">
        <v>67</v>
      </c>
      <c r="B74" s="6" t="s">
        <v>32</v>
      </c>
      <c r="C74" s="6" t="s">
        <v>68</v>
      </c>
      <c r="D74" s="15">
        <v>11</v>
      </c>
      <c r="E74" s="6">
        <v>34</v>
      </c>
      <c r="F74" s="101">
        <v>713</v>
      </c>
      <c r="G74" s="105">
        <f t="shared" si="26"/>
        <v>20.970588235294116</v>
      </c>
      <c r="H74" s="100">
        <v>109</v>
      </c>
      <c r="I74" s="100">
        <v>270</v>
      </c>
      <c r="J74" s="106">
        <f t="shared" si="27"/>
        <v>0.40370370370370373</v>
      </c>
      <c r="K74" s="107"/>
      <c r="L74" s="100">
        <v>0</v>
      </c>
      <c r="M74" s="100">
        <v>3</v>
      </c>
      <c r="N74" s="107"/>
      <c r="O74" s="100">
        <v>36</v>
      </c>
      <c r="P74" s="100">
        <v>56</v>
      </c>
      <c r="Q74" s="106">
        <f t="shared" si="28"/>
        <v>0.6428571428571429</v>
      </c>
      <c r="R74" s="107"/>
      <c r="S74" s="100">
        <v>39</v>
      </c>
      <c r="T74" s="100">
        <v>41</v>
      </c>
      <c r="U74" s="100">
        <f t="shared" si="29"/>
        <v>80</v>
      </c>
      <c r="V74" s="105">
        <f t="shared" si="30"/>
        <v>2.3529411764705883</v>
      </c>
      <c r="W74" s="107"/>
      <c r="X74" s="100">
        <v>56</v>
      </c>
      <c r="Y74" s="105">
        <f t="shared" si="31"/>
        <v>1.6470588235294117</v>
      </c>
      <c r="Z74" s="107"/>
      <c r="AA74" s="100">
        <v>79</v>
      </c>
      <c r="AB74" s="108">
        <f t="shared" si="32"/>
        <v>2.3235294117647061</v>
      </c>
      <c r="AC74" s="107"/>
      <c r="AD74" s="100">
        <v>48</v>
      </c>
      <c r="AE74" s="100">
        <v>76</v>
      </c>
      <c r="AF74" s="105">
        <f t="shared" si="33"/>
        <v>2.2352941176470589</v>
      </c>
      <c r="AG74" s="100">
        <v>2</v>
      </c>
      <c r="AH74" s="107"/>
      <c r="AI74" s="100">
        <f t="shared" si="34"/>
        <v>254</v>
      </c>
      <c r="AJ74" s="105">
        <f t="shared" si="35"/>
        <v>7.4705882352941178</v>
      </c>
      <c r="AK74" s="106">
        <f t="shared" si="36"/>
        <v>0.58625525946704071</v>
      </c>
      <c r="AL74" s="98"/>
      <c r="AM74" s="6" t="s">
        <v>40</v>
      </c>
      <c r="AN74" s="6" t="s">
        <v>69</v>
      </c>
      <c r="AO74" s="1"/>
      <c r="AU74" s="100"/>
      <c r="BB74" s="77"/>
      <c r="BC74" s="77"/>
      <c r="BD74" s="77"/>
      <c r="BE74" s="41" t="s">
        <v>59</v>
      </c>
      <c r="BF74" s="42" t="e">
        <f>+#REF!+BF11</f>
        <v>#REF!</v>
      </c>
      <c r="BG74" s="42" t="e">
        <f>+#REF!+BG11</f>
        <v>#REF!</v>
      </c>
      <c r="BH74" s="43" t="e">
        <f t="shared" si="37"/>
        <v>#REF!</v>
      </c>
      <c r="BI74" s="42" t="e">
        <f>+#REF!+BI11</f>
        <v>#REF!</v>
      </c>
      <c r="BJ74" s="60" t="e">
        <f>+#REF!+BJ11</f>
        <v>#REF!</v>
      </c>
      <c r="BK74" s="40"/>
      <c r="BL74" s="41" t="s">
        <v>59</v>
      </c>
      <c r="BM74" s="42" t="e">
        <f>+#REF!+BM11</f>
        <v>#REF!</v>
      </c>
      <c r="BN74" s="42" t="e">
        <f>+#REF!+BN11</f>
        <v>#REF!</v>
      </c>
      <c r="BO74" s="43" t="e">
        <f t="shared" si="42"/>
        <v>#REF!</v>
      </c>
      <c r="BP74" s="42" t="e">
        <f>+#REF!+BP11</f>
        <v>#REF!</v>
      </c>
      <c r="BQ74" s="60" t="e">
        <f>+#REF!+BQ11</f>
        <v>#REF!</v>
      </c>
      <c r="BR74" s="48"/>
      <c r="BS74" s="41" t="s">
        <v>59</v>
      </c>
      <c r="BT74" s="42" t="e">
        <f t="shared" si="45"/>
        <v>#REF!</v>
      </c>
      <c r="BU74" s="42" t="e">
        <f t="shared" si="46"/>
        <v>#REF!</v>
      </c>
      <c r="BV74" s="43" t="e">
        <f t="shared" si="47"/>
        <v>#REF!</v>
      </c>
      <c r="BW74" s="44" t="e">
        <f t="shared" si="48"/>
        <v>#REF!</v>
      </c>
      <c r="BX74" s="45" t="e">
        <f t="shared" si="49"/>
        <v>#REF!</v>
      </c>
    </row>
    <row r="75" spans="1:76" x14ac:dyDescent="0.3">
      <c r="A75" s="7" t="s">
        <v>67</v>
      </c>
      <c r="B75" s="6" t="s">
        <v>32</v>
      </c>
      <c r="C75" s="6" t="s">
        <v>70</v>
      </c>
      <c r="D75" s="15">
        <v>30</v>
      </c>
      <c r="E75" s="6">
        <v>10</v>
      </c>
      <c r="F75" s="101">
        <v>114</v>
      </c>
      <c r="G75" s="105">
        <f t="shared" si="26"/>
        <v>11.4</v>
      </c>
      <c r="H75" s="100">
        <v>9</v>
      </c>
      <c r="I75" s="100">
        <v>26</v>
      </c>
      <c r="J75" s="106">
        <f t="shared" si="27"/>
        <v>0.34615384615384615</v>
      </c>
      <c r="K75" s="107"/>
      <c r="L75" s="100"/>
      <c r="M75" s="100"/>
      <c r="N75" s="107"/>
      <c r="O75" s="100">
        <v>6</v>
      </c>
      <c r="P75" s="100">
        <v>13</v>
      </c>
      <c r="Q75" s="106">
        <f t="shared" si="28"/>
        <v>0.46153846153846156</v>
      </c>
      <c r="R75" s="107"/>
      <c r="S75" s="100">
        <v>10</v>
      </c>
      <c r="T75" s="100">
        <v>16</v>
      </c>
      <c r="U75" s="100">
        <f t="shared" si="29"/>
        <v>26</v>
      </c>
      <c r="V75" s="105">
        <f t="shared" si="30"/>
        <v>2.6</v>
      </c>
      <c r="W75" s="107"/>
      <c r="X75" s="100">
        <v>5</v>
      </c>
      <c r="Y75" s="105">
        <f t="shared" si="31"/>
        <v>0.5</v>
      </c>
      <c r="Z75" s="107"/>
      <c r="AA75" s="100">
        <v>18</v>
      </c>
      <c r="AB75" s="108">
        <f t="shared" si="32"/>
        <v>1.8</v>
      </c>
      <c r="AC75" s="107"/>
      <c r="AD75" s="100">
        <v>1</v>
      </c>
      <c r="AE75" s="100">
        <v>14</v>
      </c>
      <c r="AF75" s="105">
        <f t="shared" si="33"/>
        <v>1.4</v>
      </c>
      <c r="AG75" s="100">
        <v>2</v>
      </c>
      <c r="AH75" s="107"/>
      <c r="AI75" s="100">
        <f t="shared" si="34"/>
        <v>24</v>
      </c>
      <c r="AJ75" s="105">
        <f t="shared" si="35"/>
        <v>2.4</v>
      </c>
      <c r="AK75" s="106">
        <f t="shared" si="36"/>
        <v>0.41228070175438597</v>
      </c>
      <c r="AL75" s="98"/>
      <c r="AM75" s="6" t="s">
        <v>71</v>
      </c>
      <c r="AN75" s="6" t="s">
        <v>72</v>
      </c>
      <c r="AO75" s="1"/>
      <c r="AU75" s="100"/>
      <c r="BB75" s="77"/>
      <c r="BC75" s="77"/>
      <c r="BD75" s="77"/>
      <c r="BE75" s="46" t="s">
        <v>64</v>
      </c>
      <c r="BF75" s="42" t="e">
        <f>+#REF!</f>
        <v>#REF!</v>
      </c>
      <c r="BG75" s="42" t="e">
        <f>+#REF!</f>
        <v>#REF!</v>
      </c>
      <c r="BH75" s="43" t="e">
        <f t="shared" si="37"/>
        <v>#REF!</v>
      </c>
      <c r="BI75" s="42" t="e">
        <f t="shared" ref="BI75" si="50">+#REF!</f>
        <v>#REF!</v>
      </c>
      <c r="BJ75" s="60" t="e">
        <f t="shared" ref="BJ75" si="51">+#REF!</f>
        <v>#REF!</v>
      </c>
      <c r="BK75" s="47"/>
      <c r="BL75" s="46" t="s">
        <v>64</v>
      </c>
      <c r="BM75" s="42" t="e">
        <f t="shared" ref="BM75" si="52">+#REF!</f>
        <v>#REF!</v>
      </c>
      <c r="BN75" s="42" t="e">
        <f t="shared" ref="BN75" si="53">+#REF!</f>
        <v>#REF!</v>
      </c>
      <c r="BO75" s="43" t="e">
        <f t="shared" si="42"/>
        <v>#REF!</v>
      </c>
      <c r="BP75" s="42" t="e">
        <f t="shared" ref="BP75" si="54">+#REF!</f>
        <v>#REF!</v>
      </c>
      <c r="BQ75" s="60" t="e">
        <f t="shared" ref="BQ75" si="55">+#REF!</f>
        <v>#REF!</v>
      </c>
      <c r="BR75" s="44"/>
      <c r="BS75" s="46" t="s">
        <v>64</v>
      </c>
      <c r="BT75" s="42" t="e">
        <f t="shared" si="45"/>
        <v>#REF!</v>
      </c>
      <c r="BU75" s="42" t="e">
        <f t="shared" si="46"/>
        <v>#REF!</v>
      </c>
      <c r="BV75" s="43" t="e">
        <f t="shared" si="47"/>
        <v>#REF!</v>
      </c>
      <c r="BW75" s="44" t="e">
        <f t="shared" si="48"/>
        <v>#REF!</v>
      </c>
      <c r="BX75" s="45" t="e">
        <f t="shared" si="49"/>
        <v>#REF!</v>
      </c>
    </row>
    <row r="76" spans="1:76" x14ac:dyDescent="0.3">
      <c r="A76" s="7" t="s">
        <v>67</v>
      </c>
      <c r="B76" s="6" t="s">
        <v>32</v>
      </c>
      <c r="C76" s="6" t="s">
        <v>74</v>
      </c>
      <c r="D76" s="15">
        <v>22</v>
      </c>
      <c r="E76" s="6">
        <v>35</v>
      </c>
      <c r="F76" s="101">
        <v>720</v>
      </c>
      <c r="G76" s="105">
        <f t="shared" si="26"/>
        <v>20.571428571428573</v>
      </c>
      <c r="H76" s="100">
        <v>85</v>
      </c>
      <c r="I76" s="100">
        <v>234</v>
      </c>
      <c r="J76" s="106">
        <f t="shared" si="27"/>
        <v>0.36324786324786323</v>
      </c>
      <c r="K76" s="107"/>
      <c r="L76" s="100"/>
      <c r="M76" s="100"/>
      <c r="N76" s="107"/>
      <c r="O76" s="100">
        <v>48</v>
      </c>
      <c r="P76" s="100">
        <v>82</v>
      </c>
      <c r="Q76" s="106">
        <f t="shared" si="28"/>
        <v>0.58536585365853655</v>
      </c>
      <c r="R76" s="107"/>
      <c r="S76" s="100">
        <v>38</v>
      </c>
      <c r="T76" s="100">
        <v>51</v>
      </c>
      <c r="U76" s="100">
        <f t="shared" si="29"/>
        <v>89</v>
      </c>
      <c r="V76" s="105">
        <f t="shared" si="30"/>
        <v>2.5428571428571427</v>
      </c>
      <c r="W76" s="107"/>
      <c r="X76" s="100">
        <v>67</v>
      </c>
      <c r="Y76" s="105">
        <f t="shared" si="31"/>
        <v>1.9142857142857144</v>
      </c>
      <c r="Z76" s="107"/>
      <c r="AA76" s="100">
        <v>71</v>
      </c>
      <c r="AB76" s="108">
        <f t="shared" si="32"/>
        <v>2.0285714285714285</v>
      </c>
      <c r="AC76" s="107"/>
      <c r="AD76" s="100">
        <v>66</v>
      </c>
      <c r="AE76" s="100">
        <v>66</v>
      </c>
      <c r="AF76" s="105">
        <f t="shared" si="33"/>
        <v>1.8857142857142857</v>
      </c>
      <c r="AG76" s="100">
        <v>1</v>
      </c>
      <c r="AH76" s="107"/>
      <c r="AI76" s="100">
        <f t="shared" si="34"/>
        <v>218</v>
      </c>
      <c r="AJ76" s="105">
        <f t="shared" si="35"/>
        <v>6.2285714285714286</v>
      </c>
      <c r="AK76" s="106">
        <f t="shared" si="36"/>
        <v>0.61250000000000004</v>
      </c>
      <c r="AL76" s="98"/>
      <c r="AM76" s="6" t="s">
        <v>75</v>
      </c>
      <c r="AN76" s="6" t="s">
        <v>76</v>
      </c>
      <c r="AO76" s="1"/>
      <c r="AU76" s="100"/>
      <c r="BB76" s="77"/>
      <c r="BC76" s="77"/>
      <c r="BD76" s="77"/>
      <c r="BE76" s="46" t="s">
        <v>55</v>
      </c>
      <c r="BF76" s="42" t="e">
        <f>+#REF!</f>
        <v>#REF!</v>
      </c>
      <c r="BG76" s="42" t="e">
        <f>+#REF!</f>
        <v>#REF!</v>
      </c>
      <c r="BH76" s="43" t="e">
        <f t="shared" si="37"/>
        <v>#REF!</v>
      </c>
      <c r="BI76" s="42" t="e">
        <f t="shared" ref="BI76" si="56">+#REF!</f>
        <v>#REF!</v>
      </c>
      <c r="BJ76" s="60" t="e">
        <f t="shared" ref="BJ76" si="57">+#REF!</f>
        <v>#REF!</v>
      </c>
      <c r="BK76" s="47"/>
      <c r="BL76" s="46" t="s">
        <v>55</v>
      </c>
      <c r="BM76" s="42" t="e">
        <f t="shared" ref="BM76" si="58">+#REF!</f>
        <v>#REF!</v>
      </c>
      <c r="BN76" s="42" t="e">
        <f t="shared" ref="BN76" si="59">+#REF!</f>
        <v>#REF!</v>
      </c>
      <c r="BO76" s="43" t="e">
        <f t="shared" si="42"/>
        <v>#REF!</v>
      </c>
      <c r="BP76" s="42" t="e">
        <f t="shared" ref="BP76" si="60">+#REF!</f>
        <v>#REF!</v>
      </c>
      <c r="BQ76" s="60" t="e">
        <f t="shared" ref="BQ76" si="61">+#REF!</f>
        <v>#REF!</v>
      </c>
      <c r="BR76" s="44"/>
      <c r="BS76" s="46" t="s">
        <v>55</v>
      </c>
      <c r="BT76" s="42" t="e">
        <f t="shared" si="45"/>
        <v>#REF!</v>
      </c>
      <c r="BU76" s="42" t="e">
        <f t="shared" si="46"/>
        <v>#REF!</v>
      </c>
      <c r="BV76" s="43" t="e">
        <f t="shared" si="47"/>
        <v>#REF!</v>
      </c>
      <c r="BW76" s="44" t="e">
        <f t="shared" si="48"/>
        <v>#REF!</v>
      </c>
      <c r="BX76" s="45" t="e">
        <f t="shared" si="49"/>
        <v>#REF!</v>
      </c>
    </row>
    <row r="77" spans="1:76" x14ac:dyDescent="0.3">
      <c r="A77" s="7" t="s">
        <v>67</v>
      </c>
      <c r="B77" s="6" t="s">
        <v>32</v>
      </c>
      <c r="C77" s="6" t="s">
        <v>77</v>
      </c>
      <c r="D77" s="15">
        <v>20</v>
      </c>
      <c r="E77" s="6">
        <v>20</v>
      </c>
      <c r="F77" s="101">
        <v>328</v>
      </c>
      <c r="G77" s="105">
        <f t="shared" si="26"/>
        <v>16.399999999999999</v>
      </c>
      <c r="H77" s="100">
        <v>47</v>
      </c>
      <c r="I77" s="100">
        <v>103</v>
      </c>
      <c r="J77" s="106">
        <f t="shared" si="27"/>
        <v>0.4563106796116505</v>
      </c>
      <c r="K77" s="107"/>
      <c r="L77" s="100"/>
      <c r="M77" s="100"/>
      <c r="N77" s="107"/>
      <c r="O77" s="100">
        <v>32</v>
      </c>
      <c r="P77" s="100">
        <v>52</v>
      </c>
      <c r="Q77" s="106">
        <f t="shared" si="28"/>
        <v>0.61538461538461542</v>
      </c>
      <c r="R77" s="107"/>
      <c r="S77" s="100">
        <v>44</v>
      </c>
      <c r="T77" s="100">
        <v>38</v>
      </c>
      <c r="U77" s="100">
        <f t="shared" si="29"/>
        <v>82</v>
      </c>
      <c r="V77" s="105">
        <f t="shared" si="30"/>
        <v>4.0999999999999996</v>
      </c>
      <c r="W77" s="107"/>
      <c r="X77" s="100">
        <v>11</v>
      </c>
      <c r="Y77" s="105">
        <f t="shared" si="31"/>
        <v>0.55000000000000004</v>
      </c>
      <c r="Z77" s="107"/>
      <c r="AA77" s="100">
        <v>43</v>
      </c>
      <c r="AB77" s="108">
        <f t="shared" si="32"/>
        <v>2.15</v>
      </c>
      <c r="AC77" s="107"/>
      <c r="AD77" s="100">
        <v>8</v>
      </c>
      <c r="AE77" s="100">
        <v>27</v>
      </c>
      <c r="AF77" s="105">
        <f t="shared" si="33"/>
        <v>1.35</v>
      </c>
      <c r="AG77" s="100">
        <v>3</v>
      </c>
      <c r="AH77" s="107"/>
      <c r="AI77" s="100">
        <f t="shared" si="34"/>
        <v>126</v>
      </c>
      <c r="AJ77" s="105">
        <f t="shared" si="35"/>
        <v>6.3</v>
      </c>
      <c r="AK77" s="106">
        <f t="shared" si="36"/>
        <v>0.64329268292682928</v>
      </c>
      <c r="AL77" s="98"/>
      <c r="AM77" s="6" t="s">
        <v>40</v>
      </c>
      <c r="AN77" s="6" t="s">
        <v>41</v>
      </c>
      <c r="AO77" s="1"/>
      <c r="AU77" s="100"/>
      <c r="BB77" s="77"/>
      <c r="BC77" s="77"/>
      <c r="BD77" s="77"/>
      <c r="BE77" s="46" t="s">
        <v>48</v>
      </c>
      <c r="BF77" s="42" t="e">
        <f>+#REF!</f>
        <v>#REF!</v>
      </c>
      <c r="BG77" s="42" t="e">
        <f>+#REF!</f>
        <v>#REF!</v>
      </c>
      <c r="BH77" s="43" t="e">
        <f t="shared" si="37"/>
        <v>#REF!</v>
      </c>
      <c r="BI77" s="42" t="e">
        <f t="shared" ref="BI77" si="62">+#REF!</f>
        <v>#REF!</v>
      </c>
      <c r="BJ77" s="60" t="e">
        <f t="shared" ref="BJ77" si="63">+#REF!</f>
        <v>#REF!</v>
      </c>
      <c r="BK77" s="47"/>
      <c r="BL77" s="46" t="s">
        <v>48</v>
      </c>
      <c r="BM77" s="42" t="e">
        <f t="shared" ref="BM77" si="64">+#REF!</f>
        <v>#REF!</v>
      </c>
      <c r="BN77" s="42" t="e">
        <f t="shared" ref="BN77" si="65">+#REF!</f>
        <v>#REF!</v>
      </c>
      <c r="BO77" s="43" t="e">
        <f t="shared" si="42"/>
        <v>#REF!</v>
      </c>
      <c r="BP77" s="42" t="e">
        <f t="shared" ref="BP77" si="66">+#REF!</f>
        <v>#REF!</v>
      </c>
      <c r="BQ77" s="60" t="e">
        <f t="shared" ref="BQ77" si="67">+#REF!</f>
        <v>#REF!</v>
      </c>
      <c r="BR77" s="44"/>
      <c r="BS77" s="46" t="s">
        <v>48</v>
      </c>
      <c r="BT77" s="42" t="e">
        <f t="shared" si="45"/>
        <v>#REF!</v>
      </c>
      <c r="BU77" s="42" t="e">
        <f t="shared" si="46"/>
        <v>#REF!</v>
      </c>
      <c r="BV77" s="43" t="e">
        <f t="shared" si="47"/>
        <v>#REF!</v>
      </c>
      <c r="BW77" s="44" t="e">
        <f t="shared" si="48"/>
        <v>#REF!</v>
      </c>
      <c r="BX77" s="45" t="e">
        <f t="shared" si="49"/>
        <v>#REF!</v>
      </c>
    </row>
    <row r="78" spans="1:76" x14ac:dyDescent="0.3">
      <c r="A78" s="7" t="s">
        <v>67</v>
      </c>
      <c r="B78" s="6" t="s">
        <v>32</v>
      </c>
      <c r="C78" s="6" t="s">
        <v>78</v>
      </c>
      <c r="D78" s="15">
        <v>14</v>
      </c>
      <c r="E78" s="6">
        <v>23</v>
      </c>
      <c r="F78" s="101">
        <v>627</v>
      </c>
      <c r="G78" s="105">
        <f t="shared" si="26"/>
        <v>27.260869565217391</v>
      </c>
      <c r="H78" s="100">
        <v>113</v>
      </c>
      <c r="I78" s="100">
        <v>246</v>
      </c>
      <c r="J78" s="106">
        <f t="shared" si="27"/>
        <v>0.45934959349593496</v>
      </c>
      <c r="K78" s="107"/>
      <c r="L78" s="100">
        <v>0</v>
      </c>
      <c r="M78" s="100">
        <v>2</v>
      </c>
      <c r="N78" s="107"/>
      <c r="O78" s="100">
        <v>85</v>
      </c>
      <c r="P78" s="100">
        <v>97</v>
      </c>
      <c r="Q78" s="106">
        <f t="shared" si="28"/>
        <v>0.87628865979381443</v>
      </c>
      <c r="R78" s="107"/>
      <c r="S78" s="100">
        <v>60</v>
      </c>
      <c r="T78" s="100">
        <v>91</v>
      </c>
      <c r="U78" s="100">
        <f t="shared" si="29"/>
        <v>151</v>
      </c>
      <c r="V78" s="105">
        <f t="shared" si="30"/>
        <v>6.5652173913043477</v>
      </c>
      <c r="W78" s="107"/>
      <c r="X78" s="100">
        <v>45</v>
      </c>
      <c r="Y78" s="105">
        <f t="shared" si="31"/>
        <v>1.9565217391304348</v>
      </c>
      <c r="Z78" s="107"/>
      <c r="AA78" s="100">
        <v>74</v>
      </c>
      <c r="AB78" s="108">
        <f t="shared" si="32"/>
        <v>3.2173913043478262</v>
      </c>
      <c r="AC78" s="107"/>
      <c r="AD78" s="100">
        <v>40</v>
      </c>
      <c r="AE78" s="100">
        <v>52</v>
      </c>
      <c r="AF78" s="105">
        <f t="shared" si="33"/>
        <v>2.2608695652173911</v>
      </c>
      <c r="AG78" s="100">
        <v>9</v>
      </c>
      <c r="AH78" s="107"/>
      <c r="AI78" s="100">
        <f t="shared" si="34"/>
        <v>311</v>
      </c>
      <c r="AJ78" s="105">
        <f t="shared" si="35"/>
        <v>13.521739130434783</v>
      </c>
      <c r="AK78" s="106">
        <f t="shared" si="36"/>
        <v>0.86124401913875603</v>
      </c>
      <c r="AL78" s="98"/>
      <c r="AM78" s="6" t="s">
        <v>79</v>
      </c>
      <c r="AN78" s="6" t="s">
        <v>41</v>
      </c>
      <c r="AO78" s="1"/>
      <c r="AU78" s="101"/>
      <c r="BB78" s="77"/>
      <c r="BC78" s="77"/>
      <c r="BD78" s="77"/>
      <c r="BE78" s="46" t="s">
        <v>46</v>
      </c>
      <c r="BF78" s="42" t="e">
        <f>+#REF!+BF12</f>
        <v>#REF!</v>
      </c>
      <c r="BG78" s="42" t="e">
        <f>+#REF!+BG12</f>
        <v>#REF!</v>
      </c>
      <c r="BH78" s="43" t="e">
        <f t="shared" si="37"/>
        <v>#REF!</v>
      </c>
      <c r="BI78" s="42" t="e">
        <f>+#REF!+BI12</f>
        <v>#REF!</v>
      </c>
      <c r="BJ78" s="60" t="e">
        <f>+#REF!+BJ12</f>
        <v>#REF!</v>
      </c>
      <c r="BK78" s="47"/>
      <c r="BL78" s="46" t="s">
        <v>46</v>
      </c>
      <c r="BM78" s="42" t="e">
        <f>+#REF!+BM12</f>
        <v>#REF!</v>
      </c>
      <c r="BN78" s="42" t="e">
        <f>+#REF!+BN12</f>
        <v>#REF!</v>
      </c>
      <c r="BO78" s="43" t="e">
        <f t="shared" si="42"/>
        <v>#REF!</v>
      </c>
      <c r="BP78" s="42" t="e">
        <f>+#REF!+BP12</f>
        <v>#REF!</v>
      </c>
      <c r="BQ78" s="60" t="e">
        <f>+#REF!+BQ12</f>
        <v>#REF!</v>
      </c>
      <c r="BR78" s="44"/>
      <c r="BS78" s="46" t="s">
        <v>46</v>
      </c>
      <c r="BT78" s="42" t="e">
        <f t="shared" si="45"/>
        <v>#REF!</v>
      </c>
      <c r="BU78" s="42" t="e">
        <f t="shared" si="46"/>
        <v>#REF!</v>
      </c>
      <c r="BV78" s="43" t="e">
        <f t="shared" si="47"/>
        <v>#REF!</v>
      </c>
      <c r="BW78" s="44" t="e">
        <f t="shared" si="48"/>
        <v>#REF!</v>
      </c>
      <c r="BX78" s="45" t="e">
        <f t="shared" si="49"/>
        <v>#REF!</v>
      </c>
    </row>
    <row r="79" spans="1:76" x14ac:dyDescent="0.3">
      <c r="A79" s="7" t="s">
        <v>67</v>
      </c>
      <c r="B79" s="6" t="s">
        <v>32</v>
      </c>
      <c r="C79" s="6" t="s">
        <v>80</v>
      </c>
      <c r="D79" s="15">
        <v>14</v>
      </c>
      <c r="E79" s="6">
        <v>4</v>
      </c>
      <c r="F79" s="101">
        <v>30</v>
      </c>
      <c r="G79" s="105">
        <f t="shared" si="26"/>
        <v>7.5</v>
      </c>
      <c r="H79" s="100">
        <v>4</v>
      </c>
      <c r="I79" s="100">
        <v>7</v>
      </c>
      <c r="J79" s="106">
        <f t="shared" si="27"/>
        <v>0.5714285714285714</v>
      </c>
      <c r="K79" s="107"/>
      <c r="L79" s="100"/>
      <c r="M79" s="100"/>
      <c r="N79" s="107"/>
      <c r="O79" s="100">
        <v>3</v>
      </c>
      <c r="P79" s="100">
        <v>4</v>
      </c>
      <c r="Q79" s="106">
        <f t="shared" si="28"/>
        <v>0.75</v>
      </c>
      <c r="R79" s="107"/>
      <c r="S79" s="100">
        <v>1</v>
      </c>
      <c r="T79" s="100">
        <v>0</v>
      </c>
      <c r="U79" s="100">
        <f t="shared" si="29"/>
        <v>1</v>
      </c>
      <c r="V79" s="105">
        <f t="shared" si="30"/>
        <v>0.25</v>
      </c>
      <c r="W79" s="107"/>
      <c r="X79" s="100">
        <v>1</v>
      </c>
      <c r="Y79" s="105">
        <f t="shared" si="31"/>
        <v>0.25</v>
      </c>
      <c r="Z79" s="107"/>
      <c r="AA79" s="100">
        <v>2</v>
      </c>
      <c r="AB79" s="108">
        <f t="shared" si="32"/>
        <v>0.5</v>
      </c>
      <c r="AC79" s="107"/>
      <c r="AD79" s="100">
        <v>2</v>
      </c>
      <c r="AE79" s="100">
        <v>11</v>
      </c>
      <c r="AF79" s="105">
        <f t="shared" si="33"/>
        <v>2.75</v>
      </c>
      <c r="AG79" s="100"/>
      <c r="AH79" s="107"/>
      <c r="AI79" s="100">
        <f t="shared" si="34"/>
        <v>11</v>
      </c>
      <c r="AJ79" s="105">
        <f t="shared" si="35"/>
        <v>2.75</v>
      </c>
      <c r="AK79" s="106">
        <f t="shared" si="36"/>
        <v>0.16666666666666666</v>
      </c>
      <c r="AL79" s="98"/>
      <c r="AM79" s="6" t="s">
        <v>114</v>
      </c>
      <c r="AN79" s="6" t="s">
        <v>107</v>
      </c>
      <c r="AO79" s="1"/>
      <c r="AU79" s="100"/>
      <c r="BB79" s="77"/>
      <c r="BC79" s="77"/>
      <c r="BD79" s="77"/>
      <c r="BE79" s="46" t="s">
        <v>89</v>
      </c>
      <c r="BF79" s="42">
        <f>+BF13</f>
        <v>0</v>
      </c>
      <c r="BG79" s="42">
        <f>+BG13</f>
        <v>0</v>
      </c>
      <c r="BH79" s="43" t="e">
        <f t="shared" si="37"/>
        <v>#DIV/0!</v>
      </c>
      <c r="BI79" s="42">
        <f>+BI13</f>
        <v>0</v>
      </c>
      <c r="BJ79" s="60">
        <f>+BJ13</f>
        <v>0</v>
      </c>
      <c r="BK79" s="47"/>
      <c r="BL79" s="46" t="s">
        <v>89</v>
      </c>
      <c r="BM79" s="42">
        <f>+BM13</f>
        <v>0</v>
      </c>
      <c r="BN79" s="42">
        <f>+BN13</f>
        <v>0</v>
      </c>
      <c r="BO79" s="43" t="e">
        <f t="shared" si="42"/>
        <v>#DIV/0!</v>
      </c>
      <c r="BP79" s="42">
        <f>+BP13</f>
        <v>0</v>
      </c>
      <c r="BQ79" s="60">
        <f>+BQ13</f>
        <v>0</v>
      </c>
      <c r="BR79" s="44"/>
      <c r="BS79" s="46" t="s">
        <v>89</v>
      </c>
      <c r="BT79" s="42">
        <f t="shared" si="45"/>
        <v>0</v>
      </c>
      <c r="BU79" s="42">
        <f t="shared" si="46"/>
        <v>0</v>
      </c>
      <c r="BV79" s="43" t="e">
        <f t="shared" si="47"/>
        <v>#DIV/0!</v>
      </c>
      <c r="BW79" s="44">
        <f t="shared" si="48"/>
        <v>0</v>
      </c>
      <c r="BX79" s="45">
        <f t="shared" si="49"/>
        <v>0</v>
      </c>
    </row>
    <row r="80" spans="1:76" x14ac:dyDescent="0.3">
      <c r="A80" s="7" t="s">
        <v>67</v>
      </c>
      <c r="B80" s="6" t="s">
        <v>32</v>
      </c>
      <c r="C80" s="6" t="s">
        <v>47</v>
      </c>
      <c r="D80" s="15">
        <v>30</v>
      </c>
      <c r="E80" s="6">
        <v>18</v>
      </c>
      <c r="F80" s="101">
        <v>146</v>
      </c>
      <c r="G80" s="105">
        <f t="shared" si="26"/>
        <v>8.1111111111111107</v>
      </c>
      <c r="H80" s="100">
        <v>18</v>
      </c>
      <c r="I80" s="100">
        <v>43</v>
      </c>
      <c r="J80" s="106">
        <f t="shared" si="27"/>
        <v>0.41860465116279072</v>
      </c>
      <c r="K80" s="107"/>
      <c r="L80" s="100">
        <v>0</v>
      </c>
      <c r="M80" s="100">
        <v>2</v>
      </c>
      <c r="N80" s="107"/>
      <c r="O80" s="100">
        <v>12</v>
      </c>
      <c r="P80" s="100">
        <v>20</v>
      </c>
      <c r="Q80" s="106">
        <f t="shared" si="28"/>
        <v>0.6</v>
      </c>
      <c r="R80" s="107"/>
      <c r="S80" s="100">
        <v>10</v>
      </c>
      <c r="T80" s="100">
        <v>9</v>
      </c>
      <c r="U80" s="100">
        <f t="shared" si="29"/>
        <v>19</v>
      </c>
      <c r="V80" s="105">
        <f t="shared" si="30"/>
        <v>1.0555555555555556</v>
      </c>
      <c r="W80" s="107"/>
      <c r="X80" s="100">
        <v>13</v>
      </c>
      <c r="Y80" s="105">
        <f t="shared" si="31"/>
        <v>0.72222222222222221</v>
      </c>
      <c r="Z80" s="107"/>
      <c r="AA80" s="100">
        <v>7</v>
      </c>
      <c r="AB80" s="108">
        <f t="shared" si="32"/>
        <v>0.3888888888888889</v>
      </c>
      <c r="AC80" s="107"/>
      <c r="AD80" s="100">
        <v>4</v>
      </c>
      <c r="AE80" s="100">
        <v>10</v>
      </c>
      <c r="AF80" s="105">
        <f t="shared" si="33"/>
        <v>0.55555555555555558</v>
      </c>
      <c r="AG80" s="100"/>
      <c r="AH80" s="107"/>
      <c r="AI80" s="100">
        <f t="shared" si="34"/>
        <v>48</v>
      </c>
      <c r="AJ80" s="105">
        <f t="shared" si="35"/>
        <v>2.6666666666666665</v>
      </c>
      <c r="AK80" s="106">
        <f t="shared" si="36"/>
        <v>0.59589041095890416</v>
      </c>
      <c r="AL80" s="98"/>
      <c r="AM80" s="6" t="s">
        <v>81</v>
      </c>
      <c r="AN80" s="6" t="s">
        <v>72</v>
      </c>
      <c r="AO80" s="1"/>
      <c r="AU80" s="100"/>
      <c r="BB80" s="77"/>
      <c r="BC80" s="77"/>
      <c r="BD80" s="77"/>
      <c r="BE80" s="46" t="s">
        <v>73</v>
      </c>
      <c r="BF80" s="42">
        <f>+BF6</f>
        <v>0</v>
      </c>
      <c r="BG80" s="42">
        <f>+BG6</f>
        <v>0</v>
      </c>
      <c r="BH80" s="43" t="e">
        <f t="shared" si="37"/>
        <v>#DIV/0!</v>
      </c>
      <c r="BI80" s="42">
        <f>+BI6</f>
        <v>0</v>
      </c>
      <c r="BJ80" s="60">
        <f>+BJ6</f>
        <v>0</v>
      </c>
      <c r="BK80" s="47"/>
      <c r="BL80" s="46" t="s">
        <v>73</v>
      </c>
      <c r="BM80" s="42">
        <f>+BM6</f>
        <v>0</v>
      </c>
      <c r="BN80" s="42">
        <f>+BN6</f>
        <v>0</v>
      </c>
      <c r="BO80" s="43" t="e">
        <f t="shared" si="42"/>
        <v>#DIV/0!</v>
      </c>
      <c r="BP80" s="42">
        <f>+BP6</f>
        <v>0</v>
      </c>
      <c r="BQ80" s="60">
        <f>+BQ6</f>
        <v>0</v>
      </c>
      <c r="BR80" s="44"/>
      <c r="BS80" s="46" t="s">
        <v>73</v>
      </c>
      <c r="BT80" s="42">
        <f t="shared" si="45"/>
        <v>0</v>
      </c>
      <c r="BU80" s="42">
        <f t="shared" si="46"/>
        <v>0</v>
      </c>
      <c r="BV80" s="43" t="e">
        <f t="shared" si="47"/>
        <v>#DIV/0!</v>
      </c>
      <c r="BW80" s="44">
        <f t="shared" si="48"/>
        <v>0</v>
      </c>
      <c r="BX80" s="45">
        <f t="shared" si="49"/>
        <v>0</v>
      </c>
    </row>
    <row r="81" spans="1:76" x14ac:dyDescent="0.3">
      <c r="A81" s="7" t="s">
        <v>67</v>
      </c>
      <c r="B81" s="6" t="s">
        <v>32</v>
      </c>
      <c r="C81" s="6" t="s">
        <v>82</v>
      </c>
      <c r="D81" s="15">
        <v>42</v>
      </c>
      <c r="E81" s="6">
        <v>34</v>
      </c>
      <c r="F81" s="101">
        <v>596</v>
      </c>
      <c r="G81" s="105">
        <f t="shared" si="26"/>
        <v>17.529411764705884</v>
      </c>
      <c r="H81" s="100">
        <v>99</v>
      </c>
      <c r="I81" s="100">
        <v>228</v>
      </c>
      <c r="J81" s="106">
        <f t="shared" si="27"/>
        <v>0.43421052631578949</v>
      </c>
      <c r="K81" s="107"/>
      <c r="L81" s="100"/>
      <c r="M81" s="100"/>
      <c r="N81" s="107"/>
      <c r="O81" s="100">
        <v>46</v>
      </c>
      <c r="P81" s="100">
        <v>62</v>
      </c>
      <c r="Q81" s="106">
        <f t="shared" si="28"/>
        <v>0.74193548387096775</v>
      </c>
      <c r="R81" s="107"/>
      <c r="S81" s="100">
        <v>57</v>
      </c>
      <c r="T81" s="100">
        <v>74</v>
      </c>
      <c r="U81" s="100">
        <f t="shared" si="29"/>
        <v>131</v>
      </c>
      <c r="V81" s="105">
        <f t="shared" si="30"/>
        <v>3.8529411764705883</v>
      </c>
      <c r="W81" s="107"/>
      <c r="X81" s="100">
        <v>12</v>
      </c>
      <c r="Y81" s="105">
        <f t="shared" si="31"/>
        <v>0.35294117647058826</v>
      </c>
      <c r="Z81" s="107"/>
      <c r="AA81" s="100">
        <v>71</v>
      </c>
      <c r="AB81" s="108">
        <f t="shared" si="32"/>
        <v>2.0882352941176472</v>
      </c>
      <c r="AC81" s="107"/>
      <c r="AD81" s="100">
        <v>11</v>
      </c>
      <c r="AE81" s="100">
        <v>34</v>
      </c>
      <c r="AF81" s="105">
        <f t="shared" si="33"/>
        <v>1</v>
      </c>
      <c r="AG81" s="100">
        <v>3</v>
      </c>
      <c r="AH81" s="107"/>
      <c r="AI81" s="100">
        <f t="shared" si="34"/>
        <v>244</v>
      </c>
      <c r="AJ81" s="105">
        <f t="shared" si="35"/>
        <v>7.1764705882352944</v>
      </c>
      <c r="AK81" s="106">
        <f t="shared" si="36"/>
        <v>0.63087248322147649</v>
      </c>
      <c r="AL81" s="98"/>
      <c r="AM81" s="6" t="s">
        <v>83</v>
      </c>
      <c r="AN81" s="6" t="s">
        <v>84</v>
      </c>
      <c r="AO81" s="1"/>
      <c r="AU81" s="100"/>
      <c r="BB81" s="77"/>
      <c r="BC81" s="77"/>
      <c r="BD81" s="77"/>
      <c r="BE81" s="41" t="s">
        <v>61</v>
      </c>
      <c r="BF81" s="42" t="e">
        <f>+#REF!+BF7</f>
        <v>#REF!</v>
      </c>
      <c r="BG81" s="42" t="e">
        <f>+#REF!+BG7</f>
        <v>#REF!</v>
      </c>
      <c r="BH81" s="43" t="e">
        <f t="shared" si="37"/>
        <v>#REF!</v>
      </c>
      <c r="BI81" s="42" t="e">
        <f>+#REF!+BI7</f>
        <v>#REF!</v>
      </c>
      <c r="BJ81" s="60" t="e">
        <f>+#REF!+BJ7</f>
        <v>#REF!</v>
      </c>
      <c r="BK81" s="39"/>
      <c r="BL81" s="41" t="s">
        <v>61</v>
      </c>
      <c r="BM81" s="42" t="e">
        <f>+#REF!+BM7</f>
        <v>#REF!</v>
      </c>
      <c r="BN81" s="42" t="e">
        <f>+#REF!+BN7</f>
        <v>#REF!</v>
      </c>
      <c r="BO81" s="43" t="e">
        <f t="shared" si="42"/>
        <v>#REF!</v>
      </c>
      <c r="BP81" s="42" t="e">
        <f>+#REF!+BP7</f>
        <v>#REF!</v>
      </c>
      <c r="BQ81" s="60" t="e">
        <f>+#REF!+BQ7</f>
        <v>#REF!</v>
      </c>
      <c r="BR81" s="44"/>
      <c r="BS81" s="41" t="s">
        <v>61</v>
      </c>
      <c r="BT81" s="42" t="e">
        <f t="shared" si="45"/>
        <v>#REF!</v>
      </c>
      <c r="BU81" s="42" t="e">
        <f t="shared" si="46"/>
        <v>#REF!</v>
      </c>
      <c r="BV81" s="43" t="e">
        <f t="shared" si="47"/>
        <v>#REF!</v>
      </c>
      <c r="BW81" s="44" t="e">
        <f t="shared" si="48"/>
        <v>#REF!</v>
      </c>
      <c r="BX81" s="45" t="e">
        <f t="shared" si="49"/>
        <v>#REF!</v>
      </c>
    </row>
    <row r="82" spans="1:76" x14ac:dyDescent="0.3">
      <c r="A82" s="7" t="s">
        <v>67</v>
      </c>
      <c r="B82" s="6" t="s">
        <v>32</v>
      </c>
      <c r="C82" s="6" t="s">
        <v>85</v>
      </c>
      <c r="D82" s="15">
        <v>15</v>
      </c>
      <c r="E82" s="6">
        <v>34</v>
      </c>
      <c r="F82" s="101">
        <v>1137</v>
      </c>
      <c r="G82" s="105">
        <f t="shared" si="26"/>
        <v>33.441176470588232</v>
      </c>
      <c r="H82" s="100">
        <v>168</v>
      </c>
      <c r="I82" s="100">
        <v>362</v>
      </c>
      <c r="J82" s="106">
        <f t="shared" si="27"/>
        <v>0.46408839779005523</v>
      </c>
      <c r="K82" s="107"/>
      <c r="L82" s="100"/>
      <c r="M82" s="100"/>
      <c r="N82" s="107"/>
      <c r="O82" s="100">
        <v>121</v>
      </c>
      <c r="P82" s="100">
        <v>182</v>
      </c>
      <c r="Q82" s="106">
        <f t="shared" si="28"/>
        <v>0.6648351648351648</v>
      </c>
      <c r="R82" s="107"/>
      <c r="S82" s="100">
        <v>85</v>
      </c>
      <c r="T82" s="100">
        <v>140</v>
      </c>
      <c r="U82" s="100">
        <f t="shared" si="29"/>
        <v>225</v>
      </c>
      <c r="V82" s="105">
        <f t="shared" si="30"/>
        <v>6.617647058823529</v>
      </c>
      <c r="W82" s="107"/>
      <c r="X82" s="100">
        <v>143</v>
      </c>
      <c r="Y82" s="105">
        <f t="shared" si="31"/>
        <v>4.2058823529411766</v>
      </c>
      <c r="Z82" s="107"/>
      <c r="AA82" s="100">
        <v>81</v>
      </c>
      <c r="AB82" s="108">
        <f t="shared" si="32"/>
        <v>2.3823529411764706</v>
      </c>
      <c r="AC82" s="107"/>
      <c r="AD82" s="100">
        <v>71</v>
      </c>
      <c r="AE82" s="100">
        <v>103</v>
      </c>
      <c r="AF82" s="105">
        <f t="shared" si="33"/>
        <v>3.0294117647058822</v>
      </c>
      <c r="AG82" s="100">
        <v>6</v>
      </c>
      <c r="AH82" s="107"/>
      <c r="AI82" s="100">
        <f t="shared" si="34"/>
        <v>457</v>
      </c>
      <c r="AJ82" s="105">
        <f t="shared" si="35"/>
        <v>13.441176470588236</v>
      </c>
      <c r="AK82" s="106">
        <f t="shared" si="36"/>
        <v>0.82321899736147752</v>
      </c>
      <c r="AL82" s="98"/>
      <c r="AM82" s="6" t="s">
        <v>86</v>
      </c>
      <c r="AN82" s="6" t="s">
        <v>69</v>
      </c>
      <c r="AO82" s="1"/>
      <c r="AU82" s="100"/>
      <c r="BB82" s="77"/>
      <c r="BC82" s="77"/>
      <c r="BD82" s="77"/>
      <c r="BE82" s="46" t="s">
        <v>36</v>
      </c>
      <c r="BF82" s="42" t="e">
        <f>+#REF!+BF8</f>
        <v>#REF!</v>
      </c>
      <c r="BG82" s="42" t="e">
        <f>+#REF!+BG8</f>
        <v>#REF!</v>
      </c>
      <c r="BH82" s="43" t="e">
        <f t="shared" si="37"/>
        <v>#REF!</v>
      </c>
      <c r="BI82" s="42" t="e">
        <f>+#REF!+BI8</f>
        <v>#REF!</v>
      </c>
      <c r="BJ82" s="60" t="e">
        <f>+#REF!+BJ8</f>
        <v>#REF!</v>
      </c>
      <c r="BK82" s="47"/>
      <c r="BL82" s="46" t="s">
        <v>36</v>
      </c>
      <c r="BM82" s="42" t="e">
        <f>+#REF!+BM8</f>
        <v>#REF!</v>
      </c>
      <c r="BN82" s="42" t="e">
        <f>+#REF!+BN8</f>
        <v>#REF!</v>
      </c>
      <c r="BO82" s="43" t="e">
        <f t="shared" si="42"/>
        <v>#REF!</v>
      </c>
      <c r="BP82" s="42" t="e">
        <f>+#REF!+BP8</f>
        <v>#REF!</v>
      </c>
      <c r="BQ82" s="60" t="e">
        <f>+#REF!+BQ8</f>
        <v>#REF!</v>
      </c>
      <c r="BR82" s="44"/>
      <c r="BS82" s="46" t="s">
        <v>36</v>
      </c>
      <c r="BT82" s="42" t="e">
        <f t="shared" si="45"/>
        <v>#REF!</v>
      </c>
      <c r="BU82" s="42" t="e">
        <f t="shared" si="46"/>
        <v>#REF!</v>
      </c>
      <c r="BV82" s="43" t="e">
        <f t="shared" si="47"/>
        <v>#REF!</v>
      </c>
      <c r="BW82" s="44" t="e">
        <f t="shared" si="48"/>
        <v>#REF!</v>
      </c>
      <c r="BX82" s="45" t="e">
        <f t="shared" si="49"/>
        <v>#REF!</v>
      </c>
    </row>
    <row r="83" spans="1:76" x14ac:dyDescent="0.3">
      <c r="A83" s="7" t="s">
        <v>67</v>
      </c>
      <c r="B83" s="6" t="s">
        <v>32</v>
      </c>
      <c r="C83" s="6" t="s">
        <v>87</v>
      </c>
      <c r="D83" s="15">
        <v>30</v>
      </c>
      <c r="E83" s="6">
        <v>3</v>
      </c>
      <c r="F83" s="101">
        <v>33</v>
      </c>
      <c r="G83" s="105">
        <f t="shared" si="26"/>
        <v>11</v>
      </c>
      <c r="H83" s="100">
        <v>3</v>
      </c>
      <c r="I83" s="100">
        <v>11</v>
      </c>
      <c r="J83" s="106">
        <f t="shared" si="27"/>
        <v>0.27272727272727271</v>
      </c>
      <c r="K83" s="107"/>
      <c r="L83" s="100"/>
      <c r="M83" s="100"/>
      <c r="N83" s="107"/>
      <c r="O83" s="100">
        <v>2</v>
      </c>
      <c r="P83" s="100">
        <v>6</v>
      </c>
      <c r="Q83" s="106">
        <f t="shared" si="28"/>
        <v>0.33333333333333331</v>
      </c>
      <c r="R83" s="107"/>
      <c r="S83" s="100">
        <v>6</v>
      </c>
      <c r="T83" s="100">
        <v>2</v>
      </c>
      <c r="U83" s="100">
        <f t="shared" si="29"/>
        <v>8</v>
      </c>
      <c r="V83" s="105">
        <f t="shared" si="30"/>
        <v>2.6666666666666665</v>
      </c>
      <c r="W83" s="107"/>
      <c r="X83" s="100">
        <v>1</v>
      </c>
      <c r="Y83" s="105">
        <f t="shared" si="31"/>
        <v>0.33333333333333331</v>
      </c>
      <c r="Z83" s="107"/>
      <c r="AA83" s="100">
        <v>3</v>
      </c>
      <c r="AB83" s="108">
        <f t="shared" si="32"/>
        <v>1</v>
      </c>
      <c r="AC83" s="107"/>
      <c r="AD83" s="100">
        <v>1</v>
      </c>
      <c r="AE83" s="100">
        <v>1</v>
      </c>
      <c r="AF83" s="105">
        <f t="shared" si="33"/>
        <v>0.33333333333333331</v>
      </c>
      <c r="AG83" s="100">
        <v>1</v>
      </c>
      <c r="AH83" s="107"/>
      <c r="AI83" s="100">
        <f t="shared" si="34"/>
        <v>8</v>
      </c>
      <c r="AJ83" s="105">
        <f t="shared" si="35"/>
        <v>2.6666666666666665</v>
      </c>
      <c r="AK83" s="106">
        <f t="shared" si="36"/>
        <v>0.54545454545454541</v>
      </c>
      <c r="AL83" s="98"/>
      <c r="AM83" s="6" t="s">
        <v>88</v>
      </c>
      <c r="AN83" s="6" t="s">
        <v>41</v>
      </c>
      <c r="AO83" s="1"/>
      <c r="AU83" s="1"/>
      <c r="BB83" s="77"/>
      <c r="BC83" s="77"/>
      <c r="BD83" s="77"/>
      <c r="BE83" s="46" t="s">
        <v>65</v>
      </c>
      <c r="BF83" s="42" t="e">
        <f>+#REF!</f>
        <v>#REF!</v>
      </c>
      <c r="BG83" s="42" t="e">
        <f>+#REF!</f>
        <v>#REF!</v>
      </c>
      <c r="BH83" s="43" t="e">
        <f t="shared" si="37"/>
        <v>#REF!</v>
      </c>
      <c r="BI83" s="42" t="e">
        <f t="shared" ref="BI83" si="68">+#REF!</f>
        <v>#REF!</v>
      </c>
      <c r="BJ83" s="60" t="e">
        <f t="shared" ref="BJ83" si="69">+#REF!</f>
        <v>#REF!</v>
      </c>
      <c r="BK83" s="47"/>
      <c r="BL83" s="46" t="s">
        <v>65</v>
      </c>
      <c r="BM83" s="42" t="e">
        <f t="shared" ref="BM83" si="70">+#REF!</f>
        <v>#REF!</v>
      </c>
      <c r="BN83" s="42" t="e">
        <f t="shared" ref="BN83" si="71">+#REF!</f>
        <v>#REF!</v>
      </c>
      <c r="BO83" s="43" t="e">
        <f t="shared" si="42"/>
        <v>#REF!</v>
      </c>
      <c r="BP83" s="42" t="e">
        <f t="shared" ref="BP83" si="72">+#REF!</f>
        <v>#REF!</v>
      </c>
      <c r="BQ83" s="60" t="e">
        <f t="shared" ref="BQ83" si="73">+#REF!</f>
        <v>#REF!</v>
      </c>
      <c r="BR83" s="44"/>
      <c r="BS83" s="46" t="s">
        <v>65</v>
      </c>
      <c r="BT83" s="42" t="e">
        <f t="shared" si="45"/>
        <v>#REF!</v>
      </c>
      <c r="BU83" s="42" t="e">
        <f t="shared" si="46"/>
        <v>#REF!</v>
      </c>
      <c r="BV83" s="43" t="e">
        <f t="shared" si="47"/>
        <v>#REF!</v>
      </c>
      <c r="BW83" s="44" t="e">
        <f t="shared" si="48"/>
        <v>#REF!</v>
      </c>
      <c r="BX83" s="45" t="e">
        <f t="shared" si="49"/>
        <v>#REF!</v>
      </c>
    </row>
    <row r="84" spans="1:76" x14ac:dyDescent="0.3">
      <c r="A84" s="7" t="s">
        <v>67</v>
      </c>
      <c r="B84" s="6" t="s">
        <v>32</v>
      </c>
      <c r="C84" s="6" t="s">
        <v>90</v>
      </c>
      <c r="D84" s="15">
        <v>10</v>
      </c>
      <c r="E84" s="6">
        <v>31</v>
      </c>
      <c r="F84" s="101">
        <v>1210</v>
      </c>
      <c r="G84" s="105">
        <f t="shared" si="26"/>
        <v>39.032258064516128</v>
      </c>
      <c r="H84" s="100">
        <v>314</v>
      </c>
      <c r="I84" s="100">
        <v>700</v>
      </c>
      <c r="J84" s="106">
        <f t="shared" si="27"/>
        <v>0.44857142857142857</v>
      </c>
      <c r="K84" s="107"/>
      <c r="L84" s="100">
        <v>2</v>
      </c>
      <c r="M84" s="100">
        <v>10</v>
      </c>
      <c r="N84" s="107"/>
      <c r="O84" s="100">
        <v>184</v>
      </c>
      <c r="P84" s="100">
        <v>227</v>
      </c>
      <c r="Q84" s="106">
        <f t="shared" si="28"/>
        <v>0.81057268722466957</v>
      </c>
      <c r="R84" s="107"/>
      <c r="S84" s="100">
        <v>82</v>
      </c>
      <c r="T84" s="100">
        <v>184</v>
      </c>
      <c r="U84" s="100">
        <f t="shared" si="29"/>
        <v>266</v>
      </c>
      <c r="V84" s="105">
        <f t="shared" si="30"/>
        <v>8.5806451612903221</v>
      </c>
      <c r="W84" s="107"/>
      <c r="X84" s="100">
        <v>189</v>
      </c>
      <c r="Y84" s="105">
        <f t="shared" si="31"/>
        <v>6.096774193548387</v>
      </c>
      <c r="Z84" s="107"/>
      <c r="AA84" s="100">
        <v>101</v>
      </c>
      <c r="AB84" s="108">
        <f t="shared" si="32"/>
        <v>3.2580645161290325</v>
      </c>
      <c r="AC84" s="107"/>
      <c r="AD84" s="100">
        <v>111</v>
      </c>
      <c r="AE84" s="100">
        <v>169</v>
      </c>
      <c r="AF84" s="105">
        <f t="shared" si="33"/>
        <v>5.4516129032258061</v>
      </c>
      <c r="AG84" s="100">
        <v>7</v>
      </c>
      <c r="AH84" s="107"/>
      <c r="AI84" s="100">
        <f t="shared" si="34"/>
        <v>814</v>
      </c>
      <c r="AJ84" s="105">
        <f t="shared" si="35"/>
        <v>26.258064516129032</v>
      </c>
      <c r="AK84" s="106">
        <f t="shared" si="36"/>
        <v>1.1570247933884297</v>
      </c>
      <c r="AL84" s="98"/>
      <c r="AM84" s="6" t="s">
        <v>91</v>
      </c>
      <c r="AN84" s="6" t="s">
        <v>92</v>
      </c>
      <c r="AO84" s="1"/>
      <c r="AU84" s="1"/>
      <c r="BB84" s="77"/>
      <c r="BC84" s="77"/>
      <c r="BD84" s="77"/>
      <c r="BE84" s="46" t="s">
        <v>57</v>
      </c>
      <c r="BF84" s="42" t="e">
        <f>+#REF!</f>
        <v>#REF!</v>
      </c>
      <c r="BG84" s="42" t="e">
        <f>+#REF!</f>
        <v>#REF!</v>
      </c>
      <c r="BH84" s="43" t="e">
        <f t="shared" si="37"/>
        <v>#REF!</v>
      </c>
      <c r="BI84" s="42" t="e">
        <f t="shared" ref="BI84" si="74">+#REF!</f>
        <v>#REF!</v>
      </c>
      <c r="BJ84" s="60" t="e">
        <f t="shared" ref="BJ84" si="75">+#REF!</f>
        <v>#REF!</v>
      </c>
      <c r="BK84" s="47"/>
      <c r="BL84" s="46" t="s">
        <v>57</v>
      </c>
      <c r="BM84" s="42" t="e">
        <f t="shared" ref="BM84" si="76">+#REF!</f>
        <v>#REF!</v>
      </c>
      <c r="BN84" s="42" t="e">
        <f t="shared" ref="BN84" si="77">+#REF!</f>
        <v>#REF!</v>
      </c>
      <c r="BO84" s="43" t="e">
        <f t="shared" si="42"/>
        <v>#REF!</v>
      </c>
      <c r="BP84" s="42" t="e">
        <f t="shared" ref="BP84" si="78">+#REF!</f>
        <v>#REF!</v>
      </c>
      <c r="BQ84" s="60" t="e">
        <f t="shared" ref="BQ84" si="79">+#REF!</f>
        <v>#REF!</v>
      </c>
      <c r="BR84" s="44"/>
      <c r="BS84" s="46" t="s">
        <v>57</v>
      </c>
      <c r="BT84" s="42" t="e">
        <f t="shared" si="45"/>
        <v>#REF!</v>
      </c>
      <c r="BU84" s="42" t="e">
        <f t="shared" si="46"/>
        <v>#REF!</v>
      </c>
      <c r="BV84" s="43" t="e">
        <f t="shared" si="47"/>
        <v>#REF!</v>
      </c>
      <c r="BW84" s="44" t="e">
        <f t="shared" si="48"/>
        <v>#REF!</v>
      </c>
      <c r="BX84" s="45" t="e">
        <f t="shared" si="49"/>
        <v>#REF!</v>
      </c>
    </row>
    <row r="85" spans="1:76" x14ac:dyDescent="0.3">
      <c r="A85" s="7" t="s">
        <v>67</v>
      </c>
      <c r="B85" s="6" t="s">
        <v>32</v>
      </c>
      <c r="C85" s="6" t="s">
        <v>93</v>
      </c>
      <c r="D85" s="15">
        <v>33</v>
      </c>
      <c r="E85" s="6">
        <v>29</v>
      </c>
      <c r="F85" s="101">
        <v>375</v>
      </c>
      <c r="G85" s="105">
        <f t="shared" si="26"/>
        <v>12.931034482758621</v>
      </c>
      <c r="H85" s="100">
        <v>49</v>
      </c>
      <c r="I85" s="100">
        <v>107</v>
      </c>
      <c r="J85" s="106">
        <f t="shared" si="27"/>
        <v>0.45794392523364486</v>
      </c>
      <c r="K85" s="107"/>
      <c r="L85" s="100"/>
      <c r="M85" s="100"/>
      <c r="N85" s="107"/>
      <c r="O85" s="100">
        <v>46</v>
      </c>
      <c r="P85" s="100">
        <v>68</v>
      </c>
      <c r="Q85" s="106">
        <f t="shared" si="28"/>
        <v>0.67647058823529416</v>
      </c>
      <c r="R85" s="107"/>
      <c r="S85" s="100">
        <v>51</v>
      </c>
      <c r="T85" s="100">
        <v>54</v>
      </c>
      <c r="U85" s="100">
        <f t="shared" si="29"/>
        <v>105</v>
      </c>
      <c r="V85" s="105">
        <f t="shared" si="30"/>
        <v>3.6206896551724137</v>
      </c>
      <c r="W85" s="107"/>
      <c r="X85" s="100">
        <v>15</v>
      </c>
      <c r="Y85" s="105">
        <f t="shared" si="31"/>
        <v>0.51724137931034486</v>
      </c>
      <c r="Z85" s="107"/>
      <c r="AA85" s="100">
        <v>53</v>
      </c>
      <c r="AB85" s="108">
        <f t="shared" si="32"/>
        <v>1.8275862068965518</v>
      </c>
      <c r="AC85" s="107"/>
      <c r="AD85" s="100">
        <v>20</v>
      </c>
      <c r="AE85" s="100">
        <v>28</v>
      </c>
      <c r="AF85" s="105">
        <f t="shared" si="33"/>
        <v>0.96551724137931039</v>
      </c>
      <c r="AG85" s="100">
        <v>4</v>
      </c>
      <c r="AH85" s="107"/>
      <c r="AI85" s="100">
        <f t="shared" si="34"/>
        <v>144</v>
      </c>
      <c r="AJ85" s="105">
        <f t="shared" si="35"/>
        <v>4.9655172413793105</v>
      </c>
      <c r="AK85" s="106">
        <f t="shared" si="36"/>
        <v>0.72266666666666668</v>
      </c>
      <c r="AL85" s="98"/>
      <c r="AM85" s="6" t="s">
        <v>94</v>
      </c>
      <c r="AN85" s="6" t="s">
        <v>95</v>
      </c>
      <c r="AO85" s="1"/>
      <c r="AU85" s="80"/>
      <c r="BB85" s="77"/>
      <c r="BC85" s="77"/>
      <c r="BD85" s="77"/>
      <c r="BE85" s="46" t="s">
        <v>44</v>
      </c>
      <c r="BF85" s="42" t="e">
        <f>+#REF!+BF9</f>
        <v>#REF!</v>
      </c>
      <c r="BG85" s="42" t="e">
        <f>+#REF!+BG9</f>
        <v>#REF!</v>
      </c>
      <c r="BH85" s="43" t="e">
        <f t="shared" si="37"/>
        <v>#REF!</v>
      </c>
      <c r="BI85" s="42" t="e">
        <f>+#REF!+BI9</f>
        <v>#REF!</v>
      </c>
      <c r="BJ85" s="60" t="e">
        <f>+#REF!+BJ9</f>
        <v>#REF!</v>
      </c>
      <c r="BK85" s="47"/>
      <c r="BL85" s="46" t="s">
        <v>44</v>
      </c>
      <c r="BM85" s="42" t="e">
        <f>+#REF!+BM9</f>
        <v>#REF!</v>
      </c>
      <c r="BN85" s="42" t="e">
        <f>+#REF!+BN9</f>
        <v>#REF!</v>
      </c>
      <c r="BO85" s="43" t="e">
        <f t="shared" si="42"/>
        <v>#REF!</v>
      </c>
      <c r="BP85" s="42" t="e">
        <f>+#REF!+BP9</f>
        <v>#REF!</v>
      </c>
      <c r="BQ85" s="60" t="e">
        <f>+#REF!+BQ9</f>
        <v>#REF!</v>
      </c>
      <c r="BR85" s="44"/>
      <c r="BS85" s="46" t="s">
        <v>44</v>
      </c>
      <c r="BT85" s="42" t="e">
        <f t="shared" si="45"/>
        <v>#REF!</v>
      </c>
      <c r="BU85" s="42" t="e">
        <f t="shared" si="46"/>
        <v>#REF!</v>
      </c>
      <c r="BV85" s="43" t="e">
        <f t="shared" si="47"/>
        <v>#REF!</v>
      </c>
      <c r="BW85" s="44" t="e">
        <f t="shared" si="48"/>
        <v>#REF!</v>
      </c>
      <c r="BX85" s="45" t="e">
        <f t="shared" si="49"/>
        <v>#REF!</v>
      </c>
    </row>
    <row r="86" spans="1:76" x14ac:dyDescent="0.3">
      <c r="A86" s="7" t="s">
        <v>67</v>
      </c>
      <c r="B86" s="6" t="s">
        <v>32</v>
      </c>
      <c r="C86" s="6" t="s">
        <v>56</v>
      </c>
      <c r="D86" s="15">
        <v>24</v>
      </c>
      <c r="E86" s="6">
        <v>27</v>
      </c>
      <c r="F86" s="101">
        <v>575</v>
      </c>
      <c r="G86" s="105">
        <f t="shared" si="26"/>
        <v>21.296296296296298</v>
      </c>
      <c r="H86" s="100">
        <v>101</v>
      </c>
      <c r="I86" s="100">
        <v>218</v>
      </c>
      <c r="J86" s="106">
        <f t="shared" si="27"/>
        <v>0.46330275229357798</v>
      </c>
      <c r="K86" s="107"/>
      <c r="L86" s="100">
        <v>0</v>
      </c>
      <c r="M86" s="100">
        <v>2</v>
      </c>
      <c r="N86" s="107"/>
      <c r="O86" s="100">
        <v>63</v>
      </c>
      <c r="P86" s="100">
        <v>91</v>
      </c>
      <c r="Q86" s="106">
        <f t="shared" si="28"/>
        <v>0.69230769230769229</v>
      </c>
      <c r="R86" s="107"/>
      <c r="S86" s="100">
        <v>44</v>
      </c>
      <c r="T86" s="100">
        <v>42</v>
      </c>
      <c r="U86" s="100">
        <f t="shared" si="29"/>
        <v>86</v>
      </c>
      <c r="V86" s="105">
        <f t="shared" si="30"/>
        <v>3.1851851851851851</v>
      </c>
      <c r="W86" s="107"/>
      <c r="X86" s="100">
        <v>32</v>
      </c>
      <c r="Y86" s="105">
        <f t="shared" si="31"/>
        <v>1.1851851851851851</v>
      </c>
      <c r="Z86" s="107"/>
      <c r="AA86" s="100">
        <v>57</v>
      </c>
      <c r="AB86" s="108">
        <f t="shared" si="32"/>
        <v>2.1111111111111112</v>
      </c>
      <c r="AC86" s="107"/>
      <c r="AD86" s="100">
        <v>21</v>
      </c>
      <c r="AE86" s="100">
        <v>61</v>
      </c>
      <c r="AF86" s="105">
        <f t="shared" si="33"/>
        <v>2.2592592592592591</v>
      </c>
      <c r="AG86" s="100">
        <v>1</v>
      </c>
      <c r="AH86" s="107"/>
      <c r="AI86" s="100">
        <f t="shared" si="34"/>
        <v>265</v>
      </c>
      <c r="AJ86" s="105">
        <f t="shared" si="35"/>
        <v>9.8148148148148149</v>
      </c>
      <c r="AK86" s="106">
        <f t="shared" si="36"/>
        <v>0.65217391304347827</v>
      </c>
      <c r="AL86" s="98"/>
      <c r="AM86" s="6" t="s">
        <v>96</v>
      </c>
      <c r="AN86" s="6" t="s">
        <v>92</v>
      </c>
      <c r="AO86" s="1"/>
      <c r="AP86" s="14"/>
      <c r="AQ86" s="14"/>
      <c r="AR86" s="110"/>
      <c r="AS86" s="111"/>
      <c r="AT86" s="86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46" t="s">
        <v>51</v>
      </c>
      <c r="BF86" s="42" t="e">
        <f>+#REF!+BF14</f>
        <v>#REF!</v>
      </c>
      <c r="BG86" s="42" t="e">
        <f>+#REF!+BG14</f>
        <v>#REF!</v>
      </c>
      <c r="BH86" s="43" t="e">
        <f t="shared" si="37"/>
        <v>#REF!</v>
      </c>
      <c r="BI86" s="42" t="e">
        <f>+#REF!+BI14</f>
        <v>#REF!</v>
      </c>
      <c r="BJ86" s="60" t="e">
        <f>+#REF!+BJ14</f>
        <v>#REF!</v>
      </c>
      <c r="BK86" s="47"/>
      <c r="BL86" s="46" t="s">
        <v>51</v>
      </c>
      <c r="BM86" s="42" t="e">
        <f>+#REF!+BM14</f>
        <v>#REF!</v>
      </c>
      <c r="BN86" s="42" t="e">
        <f>+#REF!+BN14</f>
        <v>#REF!</v>
      </c>
      <c r="BO86" s="43" t="e">
        <f t="shared" si="42"/>
        <v>#REF!</v>
      </c>
      <c r="BP86" s="42" t="e">
        <f>+#REF!+BP14</f>
        <v>#REF!</v>
      </c>
      <c r="BQ86" s="60" t="e">
        <f>+#REF!+BQ14</f>
        <v>#REF!</v>
      </c>
      <c r="BR86" s="44"/>
      <c r="BS86" s="46" t="s">
        <v>51</v>
      </c>
      <c r="BT86" s="42" t="e">
        <f t="shared" si="45"/>
        <v>#REF!</v>
      </c>
      <c r="BU86" s="42" t="e">
        <f t="shared" si="46"/>
        <v>#REF!</v>
      </c>
      <c r="BV86" s="43" t="e">
        <f t="shared" si="47"/>
        <v>#REF!</v>
      </c>
      <c r="BW86" s="44" t="e">
        <f t="shared" si="48"/>
        <v>#REF!</v>
      </c>
      <c r="BX86" s="45" t="e">
        <f t="shared" si="49"/>
        <v>#REF!</v>
      </c>
    </row>
    <row r="87" spans="1:76" x14ac:dyDescent="0.3">
      <c r="A87" s="7" t="s">
        <v>67</v>
      </c>
      <c r="B87" s="6" t="s">
        <v>32</v>
      </c>
      <c r="C87" s="6" t="s">
        <v>97</v>
      </c>
      <c r="D87" s="15">
        <v>35</v>
      </c>
      <c r="E87" s="6">
        <v>35</v>
      </c>
      <c r="F87" s="101">
        <v>948</v>
      </c>
      <c r="G87" s="105">
        <f t="shared" si="26"/>
        <v>27.085714285714285</v>
      </c>
      <c r="H87" s="100">
        <v>104</v>
      </c>
      <c r="I87" s="100">
        <v>231</v>
      </c>
      <c r="J87" s="106">
        <f t="shared" si="27"/>
        <v>0.45021645021645024</v>
      </c>
      <c r="K87" s="107"/>
      <c r="L87" s="100"/>
      <c r="M87" s="100"/>
      <c r="N87" s="107"/>
      <c r="O87" s="100">
        <v>45</v>
      </c>
      <c r="P87" s="100">
        <v>91</v>
      </c>
      <c r="Q87" s="106">
        <f t="shared" si="28"/>
        <v>0.49450549450549453</v>
      </c>
      <c r="R87" s="107"/>
      <c r="S87" s="100">
        <v>97</v>
      </c>
      <c r="T87" s="100">
        <v>105</v>
      </c>
      <c r="U87" s="100">
        <f t="shared" si="29"/>
        <v>202</v>
      </c>
      <c r="V87" s="105">
        <f t="shared" si="30"/>
        <v>5.7714285714285714</v>
      </c>
      <c r="W87" s="107"/>
      <c r="X87" s="100">
        <v>35</v>
      </c>
      <c r="Y87" s="105">
        <f t="shared" si="31"/>
        <v>1</v>
      </c>
      <c r="Z87" s="107"/>
      <c r="AA87" s="100">
        <v>96</v>
      </c>
      <c r="AB87" s="108">
        <f t="shared" si="32"/>
        <v>2.7428571428571429</v>
      </c>
      <c r="AC87" s="107"/>
      <c r="AD87" s="100">
        <v>54</v>
      </c>
      <c r="AE87" s="100">
        <v>39</v>
      </c>
      <c r="AF87" s="105">
        <f t="shared" si="33"/>
        <v>1.1142857142857143</v>
      </c>
      <c r="AG87" s="100">
        <v>37</v>
      </c>
      <c r="AH87" s="107"/>
      <c r="AI87" s="100">
        <f t="shared" si="34"/>
        <v>253</v>
      </c>
      <c r="AJ87" s="105">
        <f t="shared" si="35"/>
        <v>7.2285714285714286</v>
      </c>
      <c r="AK87" s="106">
        <f t="shared" si="36"/>
        <v>0.569620253164557</v>
      </c>
      <c r="AL87" s="98"/>
      <c r="AM87" s="6" t="s">
        <v>75</v>
      </c>
      <c r="AN87" s="6" t="s">
        <v>95</v>
      </c>
      <c r="AO87" s="1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46" t="s">
        <v>42</v>
      </c>
      <c r="BF87" s="42" t="e">
        <f>+#REF!</f>
        <v>#REF!</v>
      </c>
      <c r="BG87" s="42" t="e">
        <f>+#REF!</f>
        <v>#REF!</v>
      </c>
      <c r="BH87" s="43" t="e">
        <f t="shared" si="37"/>
        <v>#REF!</v>
      </c>
      <c r="BI87" s="42" t="e">
        <f t="shared" ref="BI87" si="80">+#REF!</f>
        <v>#REF!</v>
      </c>
      <c r="BJ87" s="60" t="e">
        <f t="shared" ref="BJ87" si="81">+#REF!</f>
        <v>#REF!</v>
      </c>
      <c r="BK87" s="47"/>
      <c r="BL87" s="46" t="s">
        <v>42</v>
      </c>
      <c r="BM87" s="42" t="e">
        <f t="shared" ref="BM87" si="82">+#REF!</f>
        <v>#REF!</v>
      </c>
      <c r="BN87" s="42" t="e">
        <f t="shared" ref="BN87" si="83">+#REF!</f>
        <v>#REF!</v>
      </c>
      <c r="BO87" s="43" t="e">
        <f t="shared" si="42"/>
        <v>#REF!</v>
      </c>
      <c r="BP87" s="42" t="e">
        <f t="shared" ref="BP87" si="84">+#REF!</f>
        <v>#REF!</v>
      </c>
      <c r="BQ87" s="60" t="e">
        <f t="shared" ref="BQ87" si="85">+#REF!</f>
        <v>#REF!</v>
      </c>
      <c r="BR87" s="44"/>
      <c r="BS87" s="46" t="s">
        <v>42</v>
      </c>
      <c r="BT87" s="42" t="e">
        <f t="shared" si="45"/>
        <v>#REF!</v>
      </c>
      <c r="BU87" s="42" t="e">
        <f t="shared" si="46"/>
        <v>#REF!</v>
      </c>
      <c r="BV87" s="43" t="e">
        <f t="shared" si="47"/>
        <v>#REF!</v>
      </c>
      <c r="BW87" s="44" t="e">
        <f t="shared" si="48"/>
        <v>#REF!</v>
      </c>
      <c r="BX87" s="45" t="e">
        <f t="shared" si="49"/>
        <v>#REF!</v>
      </c>
    </row>
    <row r="88" spans="1:76" x14ac:dyDescent="0.3">
      <c r="A88" s="7" t="s">
        <v>67</v>
      </c>
      <c r="B88" s="6" t="s">
        <v>32</v>
      </c>
      <c r="C88" s="6" t="s">
        <v>98</v>
      </c>
      <c r="D88" s="15">
        <v>40</v>
      </c>
      <c r="E88" s="6">
        <v>32</v>
      </c>
      <c r="F88" s="101">
        <v>677</v>
      </c>
      <c r="G88" s="105">
        <f t="shared" si="26"/>
        <v>21.15625</v>
      </c>
      <c r="H88" s="100">
        <v>117</v>
      </c>
      <c r="I88" s="100">
        <v>243</v>
      </c>
      <c r="J88" s="106">
        <f t="shared" si="27"/>
        <v>0.48148148148148145</v>
      </c>
      <c r="K88" s="107"/>
      <c r="L88" s="100">
        <v>1</v>
      </c>
      <c r="M88" s="100">
        <v>2</v>
      </c>
      <c r="N88" s="107"/>
      <c r="O88" s="100">
        <v>96</v>
      </c>
      <c r="P88" s="100">
        <v>125</v>
      </c>
      <c r="Q88" s="106">
        <f t="shared" si="28"/>
        <v>0.76800000000000002</v>
      </c>
      <c r="R88" s="107"/>
      <c r="S88" s="100">
        <v>68</v>
      </c>
      <c r="T88" s="100">
        <v>79</v>
      </c>
      <c r="U88" s="100">
        <f t="shared" si="29"/>
        <v>147</v>
      </c>
      <c r="V88" s="105">
        <f t="shared" si="30"/>
        <v>4.59375</v>
      </c>
      <c r="W88" s="107"/>
      <c r="X88" s="100">
        <v>16</v>
      </c>
      <c r="Y88" s="105">
        <f t="shared" si="31"/>
        <v>0.5</v>
      </c>
      <c r="Z88" s="107"/>
      <c r="AA88" s="100">
        <v>109</v>
      </c>
      <c r="AB88" s="108">
        <f t="shared" si="32"/>
        <v>3.40625</v>
      </c>
      <c r="AC88" s="107"/>
      <c r="AD88" s="100">
        <v>24</v>
      </c>
      <c r="AE88" s="100">
        <v>67</v>
      </c>
      <c r="AF88" s="105">
        <f t="shared" si="33"/>
        <v>2.09375</v>
      </c>
      <c r="AG88" s="100">
        <v>16</v>
      </c>
      <c r="AH88" s="107"/>
      <c r="AI88" s="100">
        <f t="shared" si="34"/>
        <v>331</v>
      </c>
      <c r="AJ88" s="105">
        <f t="shared" si="35"/>
        <v>10.34375</v>
      </c>
      <c r="AK88" s="106">
        <f t="shared" si="36"/>
        <v>0.68980797636632196</v>
      </c>
      <c r="AL88" s="98"/>
      <c r="AM88" s="6" t="s">
        <v>99</v>
      </c>
      <c r="AN88" s="6" t="s">
        <v>95</v>
      </c>
      <c r="AO88" s="1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61" t="s">
        <v>122</v>
      </c>
      <c r="BF88" s="35" t="e">
        <f>SUM(BF73:BF87)</f>
        <v>#REF!</v>
      </c>
      <c r="BG88" s="35" t="e">
        <f>SUM(BG73:BG87)</f>
        <v>#REF!</v>
      </c>
      <c r="BH88" s="30" t="e">
        <f t="shared" si="37"/>
        <v>#REF!</v>
      </c>
      <c r="BI88" s="59" t="e">
        <f t="shared" ref="BI88:BJ88" si="86">SUM(BI73:BI87)</f>
        <v>#REF!</v>
      </c>
      <c r="BJ88" s="62" t="e">
        <f t="shared" si="86"/>
        <v>#REF!</v>
      </c>
      <c r="BK88" s="27"/>
      <c r="BL88" s="65"/>
      <c r="BM88" s="35" t="e">
        <f t="shared" ref="BM88:BN88" si="87">SUM(BM73:BM87)</f>
        <v>#REF!</v>
      </c>
      <c r="BN88" s="35" t="e">
        <f t="shared" si="87"/>
        <v>#REF!</v>
      </c>
      <c r="BO88" s="30" t="e">
        <f t="shared" si="42"/>
        <v>#REF!</v>
      </c>
      <c r="BP88" s="59" t="e">
        <f t="shared" ref="BP88:BQ88" si="88">SUM(BP73:BP87)</f>
        <v>#REF!</v>
      </c>
      <c r="BQ88" s="62" t="e">
        <f t="shared" si="88"/>
        <v>#REF!</v>
      </c>
      <c r="BR88" s="58"/>
      <c r="BS88" s="65"/>
      <c r="BT88" s="35" t="e">
        <f t="shared" ref="BT88:BU88" si="89">SUM(BT73:BT87)</f>
        <v>#REF!</v>
      </c>
      <c r="BU88" s="35" t="e">
        <f t="shared" si="89"/>
        <v>#REF!</v>
      </c>
      <c r="BV88" s="30" t="e">
        <f t="shared" si="47"/>
        <v>#REF!</v>
      </c>
      <c r="BW88" s="59" t="e">
        <f t="shared" ref="BW88:BX88" si="90">SUM(BW73:BW87)</f>
        <v>#REF!</v>
      </c>
      <c r="BX88" s="62" t="e">
        <f t="shared" si="90"/>
        <v>#REF!</v>
      </c>
    </row>
    <row r="89" spans="1:76" ht="15" thickBot="1" x14ac:dyDescent="0.35">
      <c r="A89" s="1"/>
      <c r="B89" s="6"/>
      <c r="C89" s="1"/>
      <c r="D89" s="1"/>
      <c r="E89" s="1"/>
      <c r="F89" s="17" t="s">
        <v>63</v>
      </c>
      <c r="G89" s="16" t="s">
        <v>63</v>
      </c>
      <c r="H89" s="16" t="s">
        <v>63</v>
      </c>
      <c r="I89" s="16" t="s">
        <v>63</v>
      </c>
      <c r="J89" s="16" t="s">
        <v>63</v>
      </c>
      <c r="K89" s="24"/>
      <c r="L89" s="16" t="s">
        <v>63</v>
      </c>
      <c r="M89" s="16" t="s">
        <v>63</v>
      </c>
      <c r="N89" s="24"/>
      <c r="O89" s="16" t="s">
        <v>63</v>
      </c>
      <c r="P89" s="16" t="s">
        <v>63</v>
      </c>
      <c r="Q89" s="16" t="s">
        <v>63</v>
      </c>
      <c r="R89" s="24"/>
      <c r="S89" s="16" t="s">
        <v>63</v>
      </c>
      <c r="T89" s="16" t="s">
        <v>63</v>
      </c>
      <c r="U89" s="16" t="s">
        <v>63</v>
      </c>
      <c r="V89" s="16" t="s">
        <v>63</v>
      </c>
      <c r="W89" s="24"/>
      <c r="X89" s="16" t="s">
        <v>63</v>
      </c>
      <c r="Y89" s="16" t="s">
        <v>63</v>
      </c>
      <c r="Z89" s="24"/>
      <c r="AA89" s="16" t="s">
        <v>63</v>
      </c>
      <c r="AB89" s="18" t="s">
        <v>63</v>
      </c>
      <c r="AC89" s="33"/>
      <c r="AD89" s="16" t="s">
        <v>63</v>
      </c>
      <c r="AE89" s="16" t="s">
        <v>63</v>
      </c>
      <c r="AF89" s="16" t="s">
        <v>63</v>
      </c>
      <c r="AG89" s="16" t="s">
        <v>63</v>
      </c>
      <c r="AH89" s="24"/>
      <c r="AI89" s="16" t="s">
        <v>63</v>
      </c>
      <c r="AJ89" s="16" t="s">
        <v>63</v>
      </c>
      <c r="AK89" s="19" t="s">
        <v>63</v>
      </c>
      <c r="AL89" s="34"/>
      <c r="AM89" s="6"/>
      <c r="AN89" s="6"/>
      <c r="AO89" s="1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51"/>
      <c r="BF89" s="52"/>
      <c r="BG89" s="52"/>
      <c r="BH89" s="53" t="e">
        <f>+BF88+BG88</f>
        <v>#REF!</v>
      </c>
      <c r="BI89" s="54" t="e">
        <f>+BI88/BH89</f>
        <v>#REF!</v>
      </c>
      <c r="BJ89" s="55" t="e">
        <f>+BJ88/BH89</f>
        <v>#REF!</v>
      </c>
      <c r="BK89" s="47"/>
      <c r="BL89" s="51"/>
      <c r="BM89" s="52"/>
      <c r="BN89" s="52"/>
      <c r="BO89" s="53" t="e">
        <f>+BM88+BN88-1</f>
        <v>#REF!</v>
      </c>
      <c r="BP89" s="54" t="e">
        <f>+BP88/BO89</f>
        <v>#REF!</v>
      </c>
      <c r="BQ89" s="55" t="e">
        <f>+BQ88/BO89</f>
        <v>#REF!</v>
      </c>
      <c r="BR89" s="47"/>
      <c r="BS89" s="51"/>
      <c r="BT89" s="52"/>
      <c r="BU89" s="52"/>
      <c r="BV89" s="53" t="e">
        <f>+BT88+BU88</f>
        <v>#REF!</v>
      </c>
      <c r="BW89" s="63" t="e">
        <f>+BW88/BV89</f>
        <v>#REF!</v>
      </c>
      <c r="BX89" s="64" t="e">
        <f>+BX88/BV89</f>
        <v>#REF!</v>
      </c>
    </row>
    <row r="90" spans="1:76" x14ac:dyDescent="0.3">
      <c r="A90" s="26" t="s">
        <v>67</v>
      </c>
      <c r="B90" s="25" t="s">
        <v>32</v>
      </c>
      <c r="C90" s="25"/>
      <c r="D90" s="25"/>
      <c r="E90" s="35">
        <v>35</v>
      </c>
      <c r="F90" s="28">
        <f>SUM(F72:F89)</f>
        <v>8500</v>
      </c>
      <c r="G90" s="29">
        <f>+F90/E90</f>
        <v>242.85714285714286</v>
      </c>
      <c r="H90" s="28">
        <f>SUM(H72:H89)</f>
        <v>1407</v>
      </c>
      <c r="I90" s="28">
        <f>SUM(I72:I89)</f>
        <v>3176</v>
      </c>
      <c r="J90" s="30">
        <f>+H90/I90</f>
        <v>0.44301007556675065</v>
      </c>
      <c r="K90" s="27"/>
      <c r="L90" s="27">
        <f>SUM(L72:L89)</f>
        <v>3</v>
      </c>
      <c r="M90" s="27">
        <f>SUM(M72:M89)</f>
        <v>21</v>
      </c>
      <c r="N90" s="27"/>
      <c r="O90" s="28">
        <f>SUM(O72:O89)</f>
        <v>852</v>
      </c>
      <c r="P90" s="28">
        <f>SUM(P72:P89)</f>
        <v>1221</v>
      </c>
      <c r="Q90" s="30">
        <f>+O90/P90</f>
        <v>0.69778869778869779</v>
      </c>
      <c r="R90" s="27"/>
      <c r="S90" s="27">
        <f>SUM(S72:S89)</f>
        <v>723</v>
      </c>
      <c r="T90" s="27">
        <f>SUM(T72:T89)</f>
        <v>964</v>
      </c>
      <c r="U90" s="28">
        <f>SUM(U72:U89)</f>
        <v>1687</v>
      </c>
      <c r="V90" s="29">
        <f>+U90/E90</f>
        <v>48.2</v>
      </c>
      <c r="W90" s="27"/>
      <c r="X90" s="27">
        <f>SUM(X72:X89)</f>
        <v>644</v>
      </c>
      <c r="Y90" s="29">
        <f>+X90/E90</f>
        <v>18.399999999999999</v>
      </c>
      <c r="Z90" s="29"/>
      <c r="AA90" s="27">
        <f>SUM(AA72:AA89)</f>
        <v>898</v>
      </c>
      <c r="AB90" s="31">
        <f>+AA90/E90</f>
        <v>25.657142857142858</v>
      </c>
      <c r="AC90" s="31"/>
      <c r="AD90" s="27">
        <f>SUM(AD72:AD89)</f>
        <v>487</v>
      </c>
      <c r="AE90" s="27">
        <f>SUM(AE72:AE89)</f>
        <v>782</v>
      </c>
      <c r="AF90" s="29">
        <f>+AE90/E90</f>
        <v>22.342857142857142</v>
      </c>
      <c r="AG90" s="27">
        <f>SUM(AG72:AG89)</f>
        <v>100</v>
      </c>
      <c r="AH90" s="27"/>
      <c r="AI90" s="28">
        <f>SUM(AI72:AI89)</f>
        <v>3669</v>
      </c>
      <c r="AJ90" s="29">
        <f>+AI90/E90</f>
        <v>104.82857142857142</v>
      </c>
      <c r="AK90" s="30">
        <f>(+(AI90)+(U90)+(2*X90)+(AD90)-(AE90))/F90</f>
        <v>0.74694117647058822</v>
      </c>
      <c r="AL90" s="1"/>
      <c r="AM90" s="6"/>
      <c r="AN90" s="6"/>
      <c r="AO90" s="1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</row>
    <row r="91" spans="1:76" x14ac:dyDescent="0.3">
      <c r="A91" s="1"/>
      <c r="B91" s="1"/>
      <c r="C91" s="14" t="s">
        <v>102</v>
      </c>
      <c r="D91" s="14"/>
      <c r="E91" s="14"/>
      <c r="F91" s="14"/>
      <c r="G91" s="14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6" t="s">
        <v>130</v>
      </c>
      <c r="AJ91" s="1"/>
      <c r="AK91" s="1"/>
      <c r="AL91" s="1"/>
      <c r="AM91" s="6"/>
      <c r="AN91" s="6"/>
      <c r="AO91" s="1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</row>
    <row r="92" spans="1:76" x14ac:dyDescent="0.3">
      <c r="A92" s="1"/>
      <c r="B92" s="1"/>
      <c r="C92" s="1"/>
      <c r="D92" s="1"/>
      <c r="E92" s="1">
        <v>35</v>
      </c>
      <c r="F92" s="1" t="s">
        <v>104</v>
      </c>
      <c r="G92" s="1">
        <f>35*240</f>
        <v>8400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20"/>
      <c r="AF92" s="5"/>
      <c r="AG92" s="5"/>
      <c r="AH92" s="15"/>
      <c r="AI92" s="6">
        <f>+H90*2</f>
        <v>2814</v>
      </c>
      <c r="AJ92" s="102" t="s">
        <v>126</v>
      </c>
      <c r="AK92" s="1"/>
      <c r="AL92" s="1"/>
      <c r="AM92" s="6"/>
      <c r="AN92" s="6"/>
      <c r="AO92" s="1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</row>
    <row r="93" spans="1:76" x14ac:dyDescent="0.3">
      <c r="A93" s="1"/>
      <c r="B93" s="1"/>
      <c r="C93" s="1"/>
      <c r="D93" s="1"/>
      <c r="E93" s="1">
        <v>4</v>
      </c>
      <c r="F93" s="1" t="s">
        <v>105</v>
      </c>
      <c r="G93" s="1">
        <v>100</v>
      </c>
      <c r="H93" s="32">
        <f>SUM(G92:G93)</f>
        <v>8500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20"/>
      <c r="AF93" s="21"/>
      <c r="AG93" s="22"/>
      <c r="AH93" s="15"/>
      <c r="AI93" s="100">
        <f>+L90*1</f>
        <v>3</v>
      </c>
      <c r="AJ93" s="102" t="s">
        <v>127</v>
      </c>
      <c r="AK93" s="1"/>
      <c r="AL93" s="1"/>
      <c r="AM93" s="6"/>
      <c r="AN93" s="6"/>
      <c r="AO93" s="1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</row>
    <row r="94" spans="1:76" x14ac:dyDescent="0.3">
      <c r="A94" s="1"/>
      <c r="B94" s="1"/>
      <c r="C94" s="92"/>
      <c r="D94" s="8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20"/>
      <c r="AF94" s="21"/>
      <c r="AG94" s="22"/>
      <c r="AH94" s="15"/>
      <c r="AI94" s="101">
        <f>+O90</f>
        <v>852</v>
      </c>
      <c r="AJ94" s="103" t="s">
        <v>128</v>
      </c>
      <c r="AK94" s="15"/>
      <c r="AL94" s="1"/>
      <c r="AM94" s="6"/>
      <c r="AN94" s="6"/>
      <c r="AO94" s="1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</row>
    <row r="95" spans="1:76" x14ac:dyDescent="0.3">
      <c r="A95" s="1"/>
      <c r="B95" s="1"/>
      <c r="C95" s="77"/>
      <c r="D95" s="8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20"/>
      <c r="AF95" s="15"/>
      <c r="AG95" s="22"/>
      <c r="AH95" s="15"/>
      <c r="AI95" s="101">
        <f>SUM(AI92:AI94)</f>
        <v>3669</v>
      </c>
      <c r="AJ95" s="104" t="s">
        <v>129</v>
      </c>
      <c r="AK95" s="15"/>
      <c r="AL95" s="1"/>
      <c r="AM95" s="6"/>
      <c r="AN95" s="6"/>
      <c r="AO95" s="1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</row>
    <row r="96" spans="1:7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20"/>
      <c r="AF96" s="21"/>
      <c r="AG96" s="22"/>
      <c r="AH96" s="15"/>
      <c r="AI96" s="21"/>
      <c r="AJ96" s="22"/>
      <c r="AK96" s="15"/>
      <c r="AL96" s="1"/>
      <c r="AM96" s="6"/>
      <c r="AN96" s="6"/>
      <c r="AO96" s="1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</row>
    <row r="97" spans="1:5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20"/>
      <c r="AF97" s="20"/>
      <c r="AG97" s="20"/>
      <c r="AH97" s="20"/>
      <c r="AI97" s="20"/>
      <c r="AJ97" s="20"/>
      <c r="AK97" s="1"/>
      <c r="AL97" s="1"/>
      <c r="AM97" s="6"/>
      <c r="AN97" s="6"/>
      <c r="AO97" s="1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</row>
    <row r="98" spans="1:5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6"/>
      <c r="AN98" s="6"/>
      <c r="AO98" s="1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</row>
    <row r="99" spans="1:5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6"/>
      <c r="AN99" s="6"/>
      <c r="AO99" s="1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</row>
    <row r="100" spans="1:5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6"/>
      <c r="AN100" s="6"/>
      <c r="AO100" s="1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</row>
    <row r="101" spans="1:5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6"/>
      <c r="AN101" s="6"/>
      <c r="AO101" s="1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</row>
    <row r="102" spans="1:5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6"/>
      <c r="AN102" s="6"/>
      <c r="AO102" s="1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</row>
    <row r="103" spans="1:5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6"/>
      <c r="AN103" s="6"/>
      <c r="AO103" s="1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</row>
    <row r="104" spans="1:5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6"/>
      <c r="AN104" s="6"/>
      <c r="AO104" s="1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</row>
    <row r="105" spans="1:5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6"/>
      <c r="AN105" s="6"/>
      <c r="AO105" s="1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</row>
    <row r="106" spans="1:5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6"/>
      <c r="AN106" s="6"/>
      <c r="AO106" s="1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</row>
    <row r="107" spans="1:5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6"/>
      <c r="AN107" s="6"/>
      <c r="AO107" s="1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</row>
    <row r="108" spans="1:5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6"/>
      <c r="AN108" s="6"/>
      <c r="AO108" s="1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</row>
    <row r="109" spans="1:5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6"/>
      <c r="AN109" s="6"/>
      <c r="AO109" s="1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</row>
    <row r="110" spans="1:5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6"/>
      <c r="AN110" s="6"/>
      <c r="AO110" s="1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</row>
    <row r="111" spans="1:5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6"/>
      <c r="AN111" s="6"/>
      <c r="AO111" s="1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</row>
    <row r="112" spans="1:5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6"/>
      <c r="AN112" s="6"/>
      <c r="AO112" s="1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</row>
    <row r="113" spans="1:5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6"/>
      <c r="AN113" s="6"/>
      <c r="AO113" s="1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</row>
    <row r="114" spans="1:5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6"/>
      <c r="AN114" s="6"/>
      <c r="AO114" s="1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</row>
    <row r="115" spans="1:5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6"/>
      <c r="AN115" s="6"/>
      <c r="AO115" s="1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</row>
    <row r="116" spans="1:5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6"/>
      <c r="AN116" s="6"/>
      <c r="AO116" s="1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</row>
    <row r="117" spans="1:5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6"/>
      <c r="AN117" s="6"/>
      <c r="AO117" s="1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</row>
    <row r="118" spans="1:56" x14ac:dyDescent="0.3">
      <c r="A118" s="56"/>
      <c r="B118" s="56" t="s">
        <v>124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6"/>
      <c r="AL118" s="56"/>
      <c r="AM118" s="57"/>
      <c r="AN118" s="57"/>
      <c r="AO118" s="56"/>
      <c r="AP118" s="87"/>
      <c r="AQ118" s="87"/>
      <c r="AR118" s="87"/>
      <c r="AS118" s="87"/>
      <c r="AT118" s="87"/>
      <c r="AU118" s="87"/>
      <c r="AV118" s="87"/>
      <c r="AW118" s="87"/>
      <c r="AX118" s="87"/>
      <c r="AY118" s="87"/>
      <c r="AZ118" s="87"/>
      <c r="BA118" s="87"/>
      <c r="BB118" s="77"/>
      <c r="BC118" s="77"/>
      <c r="BD118" s="77"/>
    </row>
    <row r="119" spans="1:56" ht="17.399999999999999" x14ac:dyDescent="0.3">
      <c r="A119" s="2" t="s">
        <v>125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6"/>
      <c r="AN119" s="6"/>
      <c r="AO119" s="1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</row>
    <row r="120" spans="1:56" ht="15" thickBot="1" x14ac:dyDescent="0.35">
      <c r="A120" s="7" t="s">
        <v>31</v>
      </c>
      <c r="B120" s="6" t="s">
        <v>32</v>
      </c>
      <c r="C120" s="6" t="s">
        <v>33</v>
      </c>
      <c r="D120" s="15">
        <v>34</v>
      </c>
      <c r="E120" s="1">
        <v>35</v>
      </c>
      <c r="F120" s="8">
        <v>1403</v>
      </c>
      <c r="G120" s="9">
        <f>+F120/E120</f>
        <v>40.085714285714289</v>
      </c>
      <c r="H120" s="1">
        <v>362</v>
      </c>
      <c r="I120" s="1">
        <v>711</v>
      </c>
      <c r="J120" s="10">
        <f>+H120/I120</f>
        <v>0.50914205344585095</v>
      </c>
      <c r="K120" s="24"/>
      <c r="L120" s="1"/>
      <c r="M120" s="1"/>
      <c r="N120" s="24"/>
      <c r="O120" s="1">
        <v>221</v>
      </c>
      <c r="P120" s="1">
        <v>338</v>
      </c>
      <c r="Q120" s="10">
        <f>+O120/P120</f>
        <v>0.65384615384615385</v>
      </c>
      <c r="R120" s="24"/>
      <c r="S120" s="1">
        <v>187</v>
      </c>
      <c r="T120" s="1">
        <v>314</v>
      </c>
      <c r="U120" s="1">
        <f>SUM(S120:T120)</f>
        <v>501</v>
      </c>
      <c r="V120" s="9">
        <f>+U120/E120</f>
        <v>14.314285714285715</v>
      </c>
      <c r="W120" s="24"/>
      <c r="X120" s="1">
        <v>52</v>
      </c>
      <c r="Y120" s="9">
        <f>+X120/E120</f>
        <v>1.4857142857142858</v>
      </c>
      <c r="Z120" s="24"/>
      <c r="AA120" s="1">
        <v>141</v>
      </c>
      <c r="AB120" s="11">
        <f>+AA120/E120</f>
        <v>4.0285714285714285</v>
      </c>
      <c r="AC120" s="24"/>
      <c r="AD120" s="1">
        <v>54</v>
      </c>
      <c r="AE120" s="1">
        <v>103</v>
      </c>
      <c r="AF120" s="9">
        <f>+AE120/E120</f>
        <v>2.9428571428571431</v>
      </c>
      <c r="AG120" s="1">
        <v>18</v>
      </c>
      <c r="AH120" s="24"/>
      <c r="AI120" s="1">
        <f>+(2*H120)+(1*L120)+(O120)</f>
        <v>945</v>
      </c>
      <c r="AJ120" s="9">
        <f>+AI120/E120</f>
        <v>27</v>
      </c>
      <c r="AK120" s="10">
        <f>(+(AI120)+(U120)+(2*X120)+(AD120)-(AE120))/F120</f>
        <v>1.0698503207412686</v>
      </c>
      <c r="AL120" s="24"/>
      <c r="AM120" s="6"/>
      <c r="AN120" s="6"/>
      <c r="AO120" s="1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</row>
    <row r="121" spans="1:56" x14ac:dyDescent="0.3">
      <c r="A121" s="7" t="s">
        <v>67</v>
      </c>
      <c r="B121" s="6" t="s">
        <v>32</v>
      </c>
      <c r="C121" s="6" t="s">
        <v>33</v>
      </c>
      <c r="D121" s="15">
        <v>34</v>
      </c>
      <c r="E121" s="1">
        <v>12</v>
      </c>
      <c r="F121" s="83">
        <v>271</v>
      </c>
      <c r="G121" s="88">
        <f>+F121/E121</f>
        <v>22.583333333333332</v>
      </c>
      <c r="H121" s="80">
        <v>67</v>
      </c>
      <c r="I121" s="80">
        <v>147</v>
      </c>
      <c r="J121" s="89">
        <f>+H121/I121</f>
        <v>0.45578231292517007</v>
      </c>
      <c r="K121" s="90"/>
      <c r="L121" s="80"/>
      <c r="M121" s="80"/>
      <c r="N121" s="90"/>
      <c r="O121" s="80">
        <v>27</v>
      </c>
      <c r="P121" s="80">
        <v>45</v>
      </c>
      <c r="Q121" s="89">
        <f>+O121/P121</f>
        <v>0.6</v>
      </c>
      <c r="R121" s="90"/>
      <c r="S121" s="80">
        <v>31</v>
      </c>
      <c r="T121" s="80">
        <v>38</v>
      </c>
      <c r="U121" s="80">
        <f>SUM(S121:T121)</f>
        <v>69</v>
      </c>
      <c r="V121" s="88">
        <f>+U121/E121</f>
        <v>5.75</v>
      </c>
      <c r="W121" s="90"/>
      <c r="X121" s="80">
        <v>3</v>
      </c>
      <c r="Y121" s="88">
        <f>+X121/E121</f>
        <v>0.25</v>
      </c>
      <c r="Z121" s="90"/>
      <c r="AA121" s="80">
        <v>33</v>
      </c>
      <c r="AB121" s="91">
        <f>+AA121/E121</f>
        <v>2.75</v>
      </c>
      <c r="AC121" s="90"/>
      <c r="AD121" s="80">
        <v>5</v>
      </c>
      <c r="AE121" s="80">
        <v>24</v>
      </c>
      <c r="AF121" s="88">
        <f>+AE121/E121</f>
        <v>2</v>
      </c>
      <c r="AG121" s="80">
        <v>8</v>
      </c>
      <c r="AH121" s="90"/>
      <c r="AI121" s="80">
        <f>+(2*H121)+(1*L121)+(O121)</f>
        <v>161</v>
      </c>
      <c r="AJ121" s="88">
        <f>+AI121/E121</f>
        <v>13.416666666666666</v>
      </c>
      <c r="AK121" s="89">
        <f>(+(AI121)+(U121)+(2*X121)+(AD121)-(AE121))/F121</f>
        <v>0.80073800738007384</v>
      </c>
      <c r="AL121" s="24"/>
      <c r="AM121" s="6"/>
      <c r="AN121" s="6"/>
      <c r="AO121" s="1"/>
      <c r="AP121" s="37" t="s">
        <v>116</v>
      </c>
      <c r="AQ121" s="37" t="s">
        <v>117</v>
      </c>
      <c r="AR121" s="37" t="s">
        <v>118</v>
      </c>
      <c r="AS121" s="37" t="s">
        <v>119</v>
      </c>
      <c r="AT121" s="38" t="s">
        <v>120</v>
      </c>
      <c r="AU121" s="40"/>
      <c r="AV121" s="36" t="s">
        <v>122</v>
      </c>
      <c r="AW121" s="37" t="s">
        <v>116</v>
      </c>
      <c r="AX121" s="37" t="s">
        <v>117</v>
      </c>
      <c r="AY121" s="37" t="s">
        <v>118</v>
      </c>
      <c r="AZ121" s="37" t="s">
        <v>119</v>
      </c>
      <c r="BA121" s="38" t="s">
        <v>120</v>
      </c>
      <c r="BB121" s="77"/>
      <c r="BC121" s="77"/>
      <c r="BD121" s="77"/>
    </row>
    <row r="122" spans="1:56" x14ac:dyDescent="0.3">
      <c r="A122" s="7"/>
      <c r="B122" s="13" t="s">
        <v>32</v>
      </c>
      <c r="C122" s="13" t="s">
        <v>33</v>
      </c>
      <c r="D122" s="15"/>
      <c r="E122" s="72">
        <f>SUM(E120:E121)</f>
        <v>47</v>
      </c>
      <c r="F122" s="73">
        <f>SUM(F120:F121)</f>
        <v>1674</v>
      </c>
      <c r="G122" s="74">
        <f>+F122/E122</f>
        <v>35.617021276595743</v>
      </c>
      <c r="H122" s="72">
        <f t="shared" ref="H122:I122" si="91">SUM(H120:H121)</f>
        <v>429</v>
      </c>
      <c r="I122" s="72">
        <f t="shared" si="91"/>
        <v>858</v>
      </c>
      <c r="J122" s="75">
        <f>+H122/I122</f>
        <v>0.5</v>
      </c>
      <c r="K122" s="90"/>
      <c r="L122" s="80"/>
      <c r="M122" s="80"/>
      <c r="N122" s="90"/>
      <c r="O122" s="72">
        <f t="shared" ref="O122:P122" si="92">SUM(O120:O121)</f>
        <v>248</v>
      </c>
      <c r="P122" s="72">
        <f t="shared" si="92"/>
        <v>383</v>
      </c>
      <c r="Q122" s="75">
        <f>+O122/P122</f>
        <v>0.64751958224543082</v>
      </c>
      <c r="R122" s="90"/>
      <c r="S122" s="72">
        <f t="shared" ref="S122:U122" si="93">SUM(S120:S121)</f>
        <v>218</v>
      </c>
      <c r="T122" s="72">
        <f t="shared" si="93"/>
        <v>352</v>
      </c>
      <c r="U122" s="72">
        <f t="shared" si="93"/>
        <v>570</v>
      </c>
      <c r="V122" s="74">
        <f>+U122/E122</f>
        <v>12.127659574468085</v>
      </c>
      <c r="W122" s="90"/>
      <c r="X122" s="72">
        <f>SUM(X120:X121)</f>
        <v>55</v>
      </c>
      <c r="Y122" s="74">
        <f>+X122/E122</f>
        <v>1.1702127659574468</v>
      </c>
      <c r="Z122" s="90"/>
      <c r="AA122" s="72">
        <f>SUM(AA120:AA121)</f>
        <v>174</v>
      </c>
      <c r="AB122" s="76">
        <f>+AA122/E122</f>
        <v>3.7021276595744679</v>
      </c>
      <c r="AC122" s="90"/>
      <c r="AD122" s="72">
        <f t="shared" ref="AD122:AE122" si="94">SUM(AD120:AD121)</f>
        <v>59</v>
      </c>
      <c r="AE122" s="72">
        <f t="shared" si="94"/>
        <v>127</v>
      </c>
      <c r="AF122" s="74">
        <f>+AE122/E122</f>
        <v>2.7021276595744679</v>
      </c>
      <c r="AG122" s="72">
        <f>SUM(AG120:AG121)</f>
        <v>26</v>
      </c>
      <c r="AH122" s="90"/>
      <c r="AI122" s="73">
        <f>SUM(AI120:AI121)</f>
        <v>1106</v>
      </c>
      <c r="AJ122" s="74">
        <f>+AI122/E122</f>
        <v>23.531914893617021</v>
      </c>
      <c r="AK122" s="75">
        <f>(+(AI122)+(U122)+(2*X122)+(AD122)-(AE122))/F122</f>
        <v>1.026284348864994</v>
      </c>
      <c r="AL122" s="24"/>
      <c r="AM122" s="6"/>
      <c r="AN122" s="6"/>
      <c r="AO122" s="1"/>
      <c r="AP122" s="79" t="e">
        <f>+#REF!</f>
        <v>#REF!</v>
      </c>
      <c r="AQ122" s="79" t="e">
        <f>+#REF!</f>
        <v>#REF!</v>
      </c>
      <c r="AR122" s="10" t="e">
        <f t="shared" ref="AR122:AR137" si="95">+AP122/(AP122+AQ122)</f>
        <v>#REF!</v>
      </c>
      <c r="AS122" s="79" t="e">
        <f>+#REF!</f>
        <v>#REF!</v>
      </c>
      <c r="AT122" s="93" t="e">
        <f>+#REF!</f>
        <v>#REF!</v>
      </c>
      <c r="AU122" s="1"/>
      <c r="AV122" s="82" t="s">
        <v>38</v>
      </c>
      <c r="AW122" s="79" t="e">
        <f>#REF!+AP122</f>
        <v>#REF!</v>
      </c>
      <c r="AX122" s="79" t="e">
        <f>#REF!+AQ122</f>
        <v>#REF!</v>
      </c>
      <c r="AY122" s="10" t="e">
        <f t="shared" ref="AY122:AY137" si="96">+AW122/(AW122+AX122)</f>
        <v>#REF!</v>
      </c>
      <c r="AZ122" s="80" t="e">
        <f>#REF!+AS122</f>
        <v>#REF!</v>
      </c>
      <c r="BA122" s="81" t="e">
        <f>#REF!+AT122</f>
        <v>#REF!</v>
      </c>
      <c r="BB122" s="77"/>
      <c r="BC122" s="77"/>
      <c r="BD122" s="77"/>
    </row>
    <row r="123" spans="1:56" x14ac:dyDescent="0.3">
      <c r="A123" s="7"/>
      <c r="B123" s="6"/>
      <c r="C123" s="6"/>
      <c r="D123" s="15"/>
      <c r="E123" s="1"/>
      <c r="F123" s="83"/>
      <c r="G123" s="88"/>
      <c r="H123" s="80"/>
      <c r="I123" s="80"/>
      <c r="J123" s="89"/>
      <c r="K123" s="90"/>
      <c r="L123" s="80"/>
      <c r="M123" s="80"/>
      <c r="N123" s="90"/>
      <c r="O123" s="80"/>
      <c r="P123" s="80"/>
      <c r="Q123" s="89"/>
      <c r="R123" s="90"/>
      <c r="S123" s="80"/>
      <c r="T123" s="80"/>
      <c r="U123" s="80"/>
      <c r="V123" s="88"/>
      <c r="W123" s="90"/>
      <c r="X123" s="80"/>
      <c r="Y123" s="88"/>
      <c r="Z123" s="90"/>
      <c r="AA123" s="80"/>
      <c r="AB123" s="91"/>
      <c r="AC123" s="90"/>
      <c r="AD123" s="80"/>
      <c r="AE123" s="80"/>
      <c r="AF123" s="88"/>
      <c r="AG123" s="80"/>
      <c r="AH123" s="90"/>
      <c r="AI123" s="80"/>
      <c r="AJ123" s="88"/>
      <c r="AK123" s="89"/>
      <c r="AL123" s="24"/>
      <c r="AM123" s="6"/>
      <c r="AN123" s="6"/>
      <c r="AO123" s="1"/>
      <c r="AP123" s="79" t="e">
        <f>+#REF!+#REF!</f>
        <v>#REF!</v>
      </c>
      <c r="AQ123" s="79" t="e">
        <f>+#REF!+#REF!</f>
        <v>#REF!</v>
      </c>
      <c r="AR123" s="10" t="e">
        <f t="shared" si="95"/>
        <v>#REF!</v>
      </c>
      <c r="AS123" s="79" t="e">
        <f>+#REF!+#REF!</f>
        <v>#REF!</v>
      </c>
      <c r="AT123" s="93" t="e">
        <f>+#REF!+#REF!</f>
        <v>#REF!</v>
      </c>
      <c r="AU123" s="83"/>
      <c r="AV123" s="78" t="s">
        <v>59</v>
      </c>
      <c r="AW123" s="79" t="e">
        <f>#REF!+AP123</f>
        <v>#REF!</v>
      </c>
      <c r="AX123" s="79" t="e">
        <f>#REF!+AQ123</f>
        <v>#REF!</v>
      </c>
      <c r="AY123" s="10" t="e">
        <f t="shared" si="96"/>
        <v>#REF!</v>
      </c>
      <c r="AZ123" s="80" t="e">
        <f>#REF!+AS123</f>
        <v>#REF!</v>
      </c>
      <c r="BA123" s="81" t="e">
        <f>#REF!+AT123</f>
        <v>#REF!</v>
      </c>
      <c r="BB123" s="77"/>
      <c r="BC123" s="77"/>
      <c r="BD123" s="77"/>
    </row>
    <row r="124" spans="1:56" x14ac:dyDescent="0.3">
      <c r="A124" s="7" t="s">
        <v>31</v>
      </c>
      <c r="B124" s="6" t="s">
        <v>32</v>
      </c>
      <c r="C124" s="6" t="s">
        <v>37</v>
      </c>
      <c r="D124" s="15">
        <v>12</v>
      </c>
      <c r="E124" s="1">
        <v>27</v>
      </c>
      <c r="F124" s="8">
        <v>426</v>
      </c>
      <c r="G124" s="9">
        <f>+F124/E124</f>
        <v>15.777777777777779</v>
      </c>
      <c r="H124" s="1">
        <v>25</v>
      </c>
      <c r="I124" s="1">
        <v>83</v>
      </c>
      <c r="J124" s="10">
        <f>+H124/I124</f>
        <v>0.30120481927710846</v>
      </c>
      <c r="K124" s="24"/>
      <c r="L124" s="1"/>
      <c r="M124" s="1"/>
      <c r="N124" s="24"/>
      <c r="O124" s="1">
        <v>34</v>
      </c>
      <c r="P124" s="1">
        <v>65</v>
      </c>
      <c r="Q124" s="10">
        <f>+O124/P124</f>
        <v>0.52307692307692311</v>
      </c>
      <c r="R124" s="24"/>
      <c r="S124" s="1">
        <v>4</v>
      </c>
      <c r="T124" s="1">
        <v>24</v>
      </c>
      <c r="U124" s="1">
        <f>SUM(S124:T124)</f>
        <v>28</v>
      </c>
      <c r="V124" s="9">
        <f>+U124/E124</f>
        <v>1.037037037037037</v>
      </c>
      <c r="W124" s="24"/>
      <c r="X124" s="1">
        <v>28</v>
      </c>
      <c r="Y124" s="9">
        <f>+X124/E124</f>
        <v>1.037037037037037</v>
      </c>
      <c r="Z124" s="24"/>
      <c r="AA124" s="1">
        <v>51</v>
      </c>
      <c r="AB124" s="11">
        <f>+AA124/E124</f>
        <v>1.8888888888888888</v>
      </c>
      <c r="AC124" s="24"/>
      <c r="AD124" s="1">
        <v>21</v>
      </c>
      <c r="AE124" s="1">
        <v>49</v>
      </c>
      <c r="AF124" s="9">
        <f>+AE124/E124</f>
        <v>1.8148148148148149</v>
      </c>
      <c r="AG124" s="1">
        <v>2</v>
      </c>
      <c r="AH124" s="24"/>
      <c r="AI124" s="1">
        <f>+(2*H124)+(1*L124)+(O124)</f>
        <v>84</v>
      </c>
      <c r="AJ124" s="9">
        <f>+AI124/E124</f>
        <v>3.1111111111111112</v>
      </c>
      <c r="AK124" s="10">
        <f>(+(AI124)+(U124)+(2*X124)+(AD124)-(AE124))/F124</f>
        <v>0.32863849765258218</v>
      </c>
      <c r="AL124" s="24"/>
      <c r="AM124" s="6"/>
      <c r="AN124" s="6"/>
      <c r="AO124" s="1"/>
      <c r="AP124" s="79" t="e">
        <f>+#REF!</f>
        <v>#REF!</v>
      </c>
      <c r="AQ124" s="79" t="e">
        <f>+#REF!</f>
        <v>#REF!</v>
      </c>
      <c r="AR124" s="10" t="e">
        <f t="shared" si="95"/>
        <v>#REF!</v>
      </c>
      <c r="AS124" s="79" t="e">
        <f>+#REF!</f>
        <v>#REF!</v>
      </c>
      <c r="AT124" s="93" t="e">
        <f>+#REF!</f>
        <v>#REF!</v>
      </c>
      <c r="AU124" s="80"/>
      <c r="AV124" s="82" t="s">
        <v>64</v>
      </c>
      <c r="AW124" s="79" t="e">
        <f>#REF!+AP124</f>
        <v>#REF!</v>
      </c>
      <c r="AX124" s="79" t="e">
        <f>#REF!+AQ124</f>
        <v>#REF!</v>
      </c>
      <c r="AY124" s="10" t="e">
        <f t="shared" si="96"/>
        <v>#REF!</v>
      </c>
      <c r="AZ124" s="80" t="e">
        <f>#REF!+AS124</f>
        <v>#REF!</v>
      </c>
      <c r="BA124" s="81" t="e">
        <f>#REF!+AT124</f>
        <v>#REF!</v>
      </c>
      <c r="BB124" s="77"/>
      <c r="BC124" s="77"/>
      <c r="BD124" s="77"/>
    </row>
    <row r="125" spans="1:56" x14ac:dyDescent="0.3">
      <c r="A125" s="7"/>
      <c r="B125" s="13" t="s">
        <v>32</v>
      </c>
      <c r="C125" s="13" t="s">
        <v>37</v>
      </c>
      <c r="D125" s="15"/>
      <c r="E125" s="72">
        <f>SUM(E124)</f>
        <v>27</v>
      </c>
      <c r="F125" s="72">
        <f>SUM(F124)</f>
        <v>426</v>
      </c>
      <c r="G125" s="74">
        <f>+F125/E125</f>
        <v>15.777777777777779</v>
      </c>
      <c r="H125" s="72">
        <f t="shared" ref="H125:I125" si="97">SUM(H124)</f>
        <v>25</v>
      </c>
      <c r="I125" s="72">
        <f t="shared" si="97"/>
        <v>83</v>
      </c>
      <c r="J125" s="75">
        <f>+H125/I125</f>
        <v>0.30120481927710846</v>
      </c>
      <c r="K125" s="24"/>
      <c r="L125" s="1"/>
      <c r="M125" s="1"/>
      <c r="N125" s="24"/>
      <c r="O125" s="72">
        <f t="shared" ref="O125:P125" si="98">SUM(O124)</f>
        <v>34</v>
      </c>
      <c r="P125" s="72">
        <f t="shared" si="98"/>
        <v>65</v>
      </c>
      <c r="Q125" s="75">
        <f>+O125/P125</f>
        <v>0.52307692307692311</v>
      </c>
      <c r="R125" s="24"/>
      <c r="S125" s="72">
        <f t="shared" ref="S125:U125" si="99">SUM(S124)</f>
        <v>4</v>
      </c>
      <c r="T125" s="72">
        <f t="shared" si="99"/>
        <v>24</v>
      </c>
      <c r="U125" s="72">
        <f t="shared" si="99"/>
        <v>28</v>
      </c>
      <c r="V125" s="74">
        <f>+U125/E125</f>
        <v>1.037037037037037</v>
      </c>
      <c r="W125" s="24"/>
      <c r="X125" s="72">
        <f>SUM(X124)</f>
        <v>28</v>
      </c>
      <c r="Y125" s="74">
        <f>+X125/E125</f>
        <v>1.037037037037037</v>
      </c>
      <c r="Z125" s="24"/>
      <c r="AA125" s="72">
        <f>SUM(AA124)</f>
        <v>51</v>
      </c>
      <c r="AB125" s="76">
        <f>+AA125/E125</f>
        <v>1.8888888888888888</v>
      </c>
      <c r="AC125" s="24"/>
      <c r="AD125" s="72">
        <f>SUM(AD124)</f>
        <v>21</v>
      </c>
      <c r="AE125" s="72">
        <f>SUM(AE124)</f>
        <v>49</v>
      </c>
      <c r="AF125" s="74">
        <f>+AE125/E125</f>
        <v>1.8148148148148149</v>
      </c>
      <c r="AG125" s="72">
        <f>SUM(AG124)</f>
        <v>2</v>
      </c>
      <c r="AH125" s="24"/>
      <c r="AI125" s="72">
        <f>SUM(AI124)</f>
        <v>84</v>
      </c>
      <c r="AJ125" s="74">
        <f>+AI125/E125</f>
        <v>3.1111111111111112</v>
      </c>
      <c r="AK125" s="75">
        <f>(+(AI125)+(U125)+(2*X125)+(AD125)-(AE125))/F125</f>
        <v>0.32863849765258218</v>
      </c>
      <c r="AL125" s="24"/>
      <c r="AM125" s="6"/>
      <c r="AN125" s="6"/>
      <c r="AO125" s="1"/>
      <c r="AP125" s="79" t="e">
        <f>+#REF!</f>
        <v>#REF!</v>
      </c>
      <c r="AQ125" s="79" t="e">
        <f>+#REF!</f>
        <v>#REF!</v>
      </c>
      <c r="AR125" s="10" t="e">
        <f t="shared" si="95"/>
        <v>#REF!</v>
      </c>
      <c r="AS125" s="79" t="e">
        <f>+#REF!</f>
        <v>#REF!</v>
      </c>
      <c r="AT125" s="93" t="e">
        <f>+#REF!</f>
        <v>#REF!</v>
      </c>
      <c r="AU125" s="80"/>
      <c r="AV125" s="82" t="s">
        <v>55</v>
      </c>
      <c r="AW125" s="79" t="e">
        <f>#REF!+AP125</f>
        <v>#REF!</v>
      </c>
      <c r="AX125" s="79" t="e">
        <f>#REF!+AQ125</f>
        <v>#REF!</v>
      </c>
      <c r="AY125" s="10" t="e">
        <f t="shared" si="96"/>
        <v>#REF!</v>
      </c>
      <c r="AZ125" s="80" t="e">
        <f>#REF!+AS125</f>
        <v>#REF!</v>
      </c>
      <c r="BA125" s="81" t="e">
        <f>#REF!+AT125</f>
        <v>#REF!</v>
      </c>
      <c r="BB125" s="77"/>
      <c r="BC125" s="77"/>
      <c r="BD125" s="77"/>
    </row>
    <row r="126" spans="1:56" x14ac:dyDescent="0.3">
      <c r="A126" s="7"/>
      <c r="B126" s="6"/>
      <c r="C126" s="6"/>
      <c r="D126" s="15"/>
      <c r="E126" s="1"/>
      <c r="F126" s="8"/>
      <c r="G126" s="9"/>
      <c r="H126" s="1"/>
      <c r="I126" s="1"/>
      <c r="J126" s="10"/>
      <c r="K126" s="24"/>
      <c r="L126" s="1"/>
      <c r="M126" s="1"/>
      <c r="N126" s="24"/>
      <c r="O126" s="1"/>
      <c r="P126" s="1"/>
      <c r="Q126" s="10"/>
      <c r="R126" s="24"/>
      <c r="S126" s="1"/>
      <c r="T126" s="1"/>
      <c r="U126" s="1"/>
      <c r="V126" s="9"/>
      <c r="W126" s="24"/>
      <c r="X126" s="1"/>
      <c r="Y126" s="9"/>
      <c r="Z126" s="24"/>
      <c r="AA126" s="1"/>
      <c r="AB126" s="11"/>
      <c r="AC126" s="24"/>
      <c r="AD126" s="1"/>
      <c r="AE126" s="1"/>
      <c r="AF126" s="9"/>
      <c r="AG126" s="1"/>
      <c r="AH126" s="24"/>
      <c r="AI126" s="1"/>
      <c r="AJ126" s="9"/>
      <c r="AK126" s="10"/>
      <c r="AL126" s="24"/>
      <c r="AM126" s="6"/>
      <c r="AN126" s="6"/>
      <c r="AO126" s="1"/>
      <c r="AP126" s="79" t="e">
        <f>+#REF!</f>
        <v>#REF!</v>
      </c>
      <c r="AQ126" s="79" t="e">
        <f>+#REF!</f>
        <v>#REF!</v>
      </c>
      <c r="AR126" s="10" t="e">
        <f t="shared" si="95"/>
        <v>#REF!</v>
      </c>
      <c r="AS126" s="79" t="e">
        <f>+#REF!</f>
        <v>#REF!</v>
      </c>
      <c r="AT126" s="93" t="e">
        <f>+#REF!</f>
        <v>#REF!</v>
      </c>
      <c r="AU126" s="80"/>
      <c r="AV126" s="82" t="s">
        <v>48</v>
      </c>
      <c r="AW126" s="79" t="e">
        <f>#REF!+AP126</f>
        <v>#REF!</v>
      </c>
      <c r="AX126" s="79" t="e">
        <f>#REF!+AQ126</f>
        <v>#REF!</v>
      </c>
      <c r="AY126" s="10" t="e">
        <f t="shared" si="96"/>
        <v>#REF!</v>
      </c>
      <c r="AZ126" s="80" t="e">
        <f>#REF!+AS126</f>
        <v>#REF!</v>
      </c>
      <c r="BA126" s="81" t="e">
        <f>#REF!+AT126</f>
        <v>#REF!</v>
      </c>
      <c r="BB126" s="77"/>
      <c r="BC126" s="77"/>
      <c r="BD126" s="77"/>
    </row>
    <row r="127" spans="1:56" x14ac:dyDescent="0.3">
      <c r="A127" s="7" t="s">
        <v>67</v>
      </c>
      <c r="B127" s="6" t="s">
        <v>32</v>
      </c>
      <c r="C127" s="6" t="s">
        <v>68</v>
      </c>
      <c r="D127" s="15">
        <v>11</v>
      </c>
      <c r="E127" s="1">
        <v>34</v>
      </c>
      <c r="F127" s="83">
        <v>713</v>
      </c>
      <c r="G127" s="88">
        <f>+F127/E127</f>
        <v>20.970588235294116</v>
      </c>
      <c r="H127" s="80">
        <v>109</v>
      </c>
      <c r="I127" s="80">
        <v>270</v>
      </c>
      <c r="J127" s="89">
        <f>+H127/I127</f>
        <v>0.40370370370370373</v>
      </c>
      <c r="K127" s="90"/>
      <c r="L127" s="80">
        <v>0</v>
      </c>
      <c r="M127" s="80">
        <v>3</v>
      </c>
      <c r="N127" s="90"/>
      <c r="O127" s="80">
        <v>36</v>
      </c>
      <c r="P127" s="80">
        <v>56</v>
      </c>
      <c r="Q127" s="89">
        <f>+O127/P127</f>
        <v>0.6428571428571429</v>
      </c>
      <c r="R127" s="90"/>
      <c r="S127" s="80">
        <v>39</v>
      </c>
      <c r="T127" s="80">
        <v>41</v>
      </c>
      <c r="U127" s="80">
        <f>SUM(S127:T127)</f>
        <v>80</v>
      </c>
      <c r="V127" s="88">
        <f>+U127/E127</f>
        <v>2.3529411764705883</v>
      </c>
      <c r="W127" s="90"/>
      <c r="X127" s="80">
        <v>56</v>
      </c>
      <c r="Y127" s="88">
        <f>+X127/E127</f>
        <v>1.6470588235294117</v>
      </c>
      <c r="Z127" s="90"/>
      <c r="AA127" s="80">
        <v>79</v>
      </c>
      <c r="AB127" s="91">
        <f>+AA127/E127</f>
        <v>2.3235294117647061</v>
      </c>
      <c r="AC127" s="90"/>
      <c r="AD127" s="80">
        <v>48</v>
      </c>
      <c r="AE127" s="80">
        <v>76</v>
      </c>
      <c r="AF127" s="88">
        <f>+AE127/E127</f>
        <v>2.2352941176470589</v>
      </c>
      <c r="AG127" s="80">
        <v>2</v>
      </c>
      <c r="AH127" s="90"/>
      <c r="AI127" s="80">
        <f>+(2*H127)+(1*L127)+(O127)</f>
        <v>254</v>
      </c>
      <c r="AJ127" s="88">
        <f>+AI127/E127</f>
        <v>7.4705882352941178</v>
      </c>
      <c r="AK127" s="89">
        <f>(+(AI127)+(U127)+(2*X127)+(AD127)-(AE127))/F127</f>
        <v>0.58625525946704071</v>
      </c>
      <c r="AL127" s="24"/>
      <c r="AM127" s="6"/>
      <c r="AN127" s="6"/>
      <c r="AO127" s="1"/>
      <c r="AP127" s="79" t="e">
        <f>+#REF!+#REF!</f>
        <v>#REF!</v>
      </c>
      <c r="AQ127" s="79" t="e">
        <f>+#REF!+#REF!</f>
        <v>#REF!</v>
      </c>
      <c r="AR127" s="10" t="e">
        <f t="shared" si="95"/>
        <v>#REF!</v>
      </c>
      <c r="AS127" s="79" t="e">
        <f>+#REF!+#REF!</f>
        <v>#REF!</v>
      </c>
      <c r="AT127" s="93" t="e">
        <f>+#REF!+#REF!</f>
        <v>#REF!</v>
      </c>
      <c r="AU127" s="80"/>
      <c r="AV127" s="82" t="s">
        <v>46</v>
      </c>
      <c r="AW127" s="79" t="e">
        <f>#REF!+AP127</f>
        <v>#REF!</v>
      </c>
      <c r="AX127" s="79" t="e">
        <f>#REF!+AQ127</f>
        <v>#REF!</v>
      </c>
      <c r="AY127" s="10" t="e">
        <f t="shared" si="96"/>
        <v>#REF!</v>
      </c>
      <c r="AZ127" s="80" t="e">
        <f>#REF!+AS127</f>
        <v>#REF!</v>
      </c>
      <c r="BA127" s="81" t="e">
        <f>#REF!+AT127</f>
        <v>#REF!</v>
      </c>
      <c r="BB127" s="77"/>
      <c r="BC127" s="77"/>
      <c r="BD127" s="77"/>
    </row>
    <row r="128" spans="1:56" x14ac:dyDescent="0.3">
      <c r="A128" s="7"/>
      <c r="B128" s="13" t="s">
        <v>32</v>
      </c>
      <c r="C128" s="13" t="s">
        <v>68</v>
      </c>
      <c r="D128" s="15"/>
      <c r="E128" s="72">
        <f>SUM(E127)</f>
        <v>34</v>
      </c>
      <c r="F128" s="72">
        <f>SUM(F127)</f>
        <v>713</v>
      </c>
      <c r="G128" s="74">
        <f>+F128/E128</f>
        <v>20.970588235294116</v>
      </c>
      <c r="H128" s="72">
        <f t="shared" ref="H128" si="100">SUM(H127)</f>
        <v>109</v>
      </c>
      <c r="I128" s="72">
        <f t="shared" ref="I128" si="101">SUM(I127)</f>
        <v>270</v>
      </c>
      <c r="J128" s="75">
        <f>+H128/I128</f>
        <v>0.40370370370370373</v>
      </c>
      <c r="K128" s="24"/>
      <c r="L128" s="72">
        <f t="shared" ref="L128" si="102">SUM(L127)</f>
        <v>0</v>
      </c>
      <c r="M128" s="72">
        <f t="shared" ref="M128" si="103">SUM(M127)</f>
        <v>3</v>
      </c>
      <c r="N128" s="24"/>
      <c r="O128" s="72">
        <f t="shared" ref="O128" si="104">SUM(O127)</f>
        <v>36</v>
      </c>
      <c r="P128" s="72">
        <f t="shared" ref="P128" si="105">SUM(P127)</f>
        <v>56</v>
      </c>
      <c r="Q128" s="75">
        <f>+O128/P128</f>
        <v>0.6428571428571429</v>
      </c>
      <c r="R128" s="24"/>
      <c r="S128" s="72">
        <f t="shared" ref="S128" si="106">SUM(S127)</f>
        <v>39</v>
      </c>
      <c r="T128" s="72">
        <f t="shared" ref="T128" si="107">SUM(T127)</f>
        <v>41</v>
      </c>
      <c r="U128" s="72">
        <f t="shared" ref="U128" si="108">SUM(U127)</f>
        <v>80</v>
      </c>
      <c r="V128" s="74">
        <f>+U128/E128</f>
        <v>2.3529411764705883</v>
      </c>
      <c r="W128" s="24"/>
      <c r="X128" s="72">
        <f>SUM(X127)</f>
        <v>56</v>
      </c>
      <c r="Y128" s="74">
        <f>+X128/E128</f>
        <v>1.6470588235294117</v>
      </c>
      <c r="Z128" s="24"/>
      <c r="AA128" s="72">
        <f>SUM(AA127)</f>
        <v>79</v>
      </c>
      <c r="AB128" s="76">
        <f>+AA128/E128</f>
        <v>2.3235294117647061</v>
      </c>
      <c r="AC128" s="24"/>
      <c r="AD128" s="72">
        <f>SUM(AD127)</f>
        <v>48</v>
      </c>
      <c r="AE128" s="72">
        <f>SUM(AE127)</f>
        <v>76</v>
      </c>
      <c r="AF128" s="74">
        <f>+AE128/E128</f>
        <v>2.2352941176470589</v>
      </c>
      <c r="AG128" s="72">
        <f>SUM(AG127)</f>
        <v>2</v>
      </c>
      <c r="AH128" s="24"/>
      <c r="AI128" s="72">
        <f>SUM(AI127)</f>
        <v>254</v>
      </c>
      <c r="AJ128" s="74">
        <f>+AI128/E128</f>
        <v>7.4705882352941178</v>
      </c>
      <c r="AK128" s="75">
        <f>(+(AI128)+(U128)+(2*X128)+(AD128)-(AE128))/F128</f>
        <v>0.58625525946704071</v>
      </c>
      <c r="AL128" s="24"/>
      <c r="AM128" s="6"/>
      <c r="AN128" s="6"/>
      <c r="AO128" s="1"/>
      <c r="AP128" s="79" t="e">
        <f>+#REF!</f>
        <v>#REF!</v>
      </c>
      <c r="AQ128" s="79" t="e">
        <f>+#REF!</f>
        <v>#REF!</v>
      </c>
      <c r="AR128" s="10" t="e">
        <f t="shared" si="95"/>
        <v>#REF!</v>
      </c>
      <c r="AS128" s="79" t="e">
        <f>+#REF!</f>
        <v>#REF!</v>
      </c>
      <c r="AT128" s="93" t="e">
        <f>+#REF!</f>
        <v>#REF!</v>
      </c>
      <c r="AU128" s="80"/>
      <c r="AV128" s="82" t="s">
        <v>89</v>
      </c>
      <c r="AW128" s="79" t="e">
        <f>#REF!+AP128</f>
        <v>#REF!</v>
      </c>
      <c r="AX128" s="79" t="e">
        <f>#REF!+AQ128</f>
        <v>#REF!</v>
      </c>
      <c r="AY128" s="10" t="e">
        <f t="shared" si="96"/>
        <v>#REF!</v>
      </c>
      <c r="AZ128" s="80" t="e">
        <f>#REF!+AS128</f>
        <v>#REF!</v>
      </c>
      <c r="BA128" s="81" t="e">
        <f>#REF!+AT128</f>
        <v>#REF!</v>
      </c>
      <c r="BB128" s="77"/>
      <c r="BC128" s="77"/>
      <c r="BD128" s="77"/>
    </row>
    <row r="129" spans="1:56" x14ac:dyDescent="0.3">
      <c r="A129" s="7"/>
      <c r="B129" s="6"/>
      <c r="C129" s="6"/>
      <c r="D129" s="15"/>
      <c r="E129" s="1"/>
      <c r="F129" s="83"/>
      <c r="G129" s="88"/>
      <c r="H129" s="80"/>
      <c r="I129" s="80"/>
      <c r="J129" s="89"/>
      <c r="K129" s="90"/>
      <c r="L129" s="80"/>
      <c r="M129" s="80"/>
      <c r="N129" s="90"/>
      <c r="O129" s="80"/>
      <c r="P129" s="80"/>
      <c r="Q129" s="89"/>
      <c r="R129" s="90"/>
      <c r="S129" s="80"/>
      <c r="T129" s="80"/>
      <c r="U129" s="80"/>
      <c r="V129" s="88"/>
      <c r="W129" s="90"/>
      <c r="X129" s="80"/>
      <c r="Y129" s="88"/>
      <c r="Z129" s="90"/>
      <c r="AA129" s="80"/>
      <c r="AB129" s="91"/>
      <c r="AC129" s="90"/>
      <c r="AD129" s="80"/>
      <c r="AE129" s="80"/>
      <c r="AF129" s="88"/>
      <c r="AG129" s="80"/>
      <c r="AH129" s="90"/>
      <c r="AI129" s="80"/>
      <c r="AJ129" s="88"/>
      <c r="AK129" s="89"/>
      <c r="AL129" s="24"/>
      <c r="AM129" s="6"/>
      <c r="AN129" s="6"/>
      <c r="AO129" s="1"/>
      <c r="AP129" s="79" t="e">
        <f>+#REF!</f>
        <v>#REF!</v>
      </c>
      <c r="AQ129" s="79" t="e">
        <f>+#REF!</f>
        <v>#REF!</v>
      </c>
      <c r="AR129" s="10" t="e">
        <f t="shared" si="95"/>
        <v>#REF!</v>
      </c>
      <c r="AS129" s="79" t="e">
        <f>+#REF!</f>
        <v>#REF!</v>
      </c>
      <c r="AT129" s="93" t="e">
        <f>+#REF!</f>
        <v>#REF!</v>
      </c>
      <c r="AU129" s="80"/>
      <c r="AV129" s="82" t="s">
        <v>73</v>
      </c>
      <c r="AW129" s="79" t="e">
        <f>#REF!+AP129</f>
        <v>#REF!</v>
      </c>
      <c r="AX129" s="79" t="e">
        <f>#REF!+AQ129</f>
        <v>#REF!</v>
      </c>
      <c r="AY129" s="10" t="e">
        <f t="shared" si="96"/>
        <v>#REF!</v>
      </c>
      <c r="AZ129" s="80" t="e">
        <f>#REF!+AS129</f>
        <v>#REF!</v>
      </c>
      <c r="BA129" s="81" t="e">
        <f>#REF!+AT129</f>
        <v>#REF!</v>
      </c>
      <c r="BB129" s="77"/>
      <c r="BC129" s="77"/>
      <c r="BD129" s="77"/>
    </row>
    <row r="130" spans="1:56" x14ac:dyDescent="0.3">
      <c r="A130" s="7" t="s">
        <v>67</v>
      </c>
      <c r="B130" s="6" t="s">
        <v>32</v>
      </c>
      <c r="C130" s="6" t="s">
        <v>70</v>
      </c>
      <c r="D130" s="15">
        <v>30</v>
      </c>
      <c r="E130" s="1">
        <v>10</v>
      </c>
      <c r="F130" s="83">
        <v>114</v>
      </c>
      <c r="G130" s="88">
        <f>+F130/E130</f>
        <v>11.4</v>
      </c>
      <c r="H130" s="80">
        <v>9</v>
      </c>
      <c r="I130" s="80">
        <v>26</v>
      </c>
      <c r="J130" s="89">
        <f>+H130/I130</f>
        <v>0.34615384615384615</v>
      </c>
      <c r="K130" s="90"/>
      <c r="L130" s="80"/>
      <c r="M130" s="80"/>
      <c r="N130" s="90"/>
      <c r="O130" s="80">
        <v>6</v>
      </c>
      <c r="P130" s="80">
        <v>13</v>
      </c>
      <c r="Q130" s="89">
        <f>+O130/P130</f>
        <v>0.46153846153846156</v>
      </c>
      <c r="R130" s="90"/>
      <c r="S130" s="80">
        <v>10</v>
      </c>
      <c r="T130" s="80">
        <v>16</v>
      </c>
      <c r="U130" s="80">
        <f>SUM(S130:T130)</f>
        <v>26</v>
      </c>
      <c r="V130" s="88">
        <f>+U130/E130</f>
        <v>2.6</v>
      </c>
      <c r="W130" s="90"/>
      <c r="X130" s="80">
        <v>5</v>
      </c>
      <c r="Y130" s="88">
        <f>+X130/E130</f>
        <v>0.5</v>
      </c>
      <c r="Z130" s="90"/>
      <c r="AA130" s="80">
        <v>18</v>
      </c>
      <c r="AB130" s="91">
        <f>+AA130/E130</f>
        <v>1.8</v>
      </c>
      <c r="AC130" s="90"/>
      <c r="AD130" s="80">
        <v>1</v>
      </c>
      <c r="AE130" s="80">
        <v>14</v>
      </c>
      <c r="AF130" s="88">
        <f>+AE130/E130</f>
        <v>1.4</v>
      </c>
      <c r="AG130" s="80">
        <v>2</v>
      </c>
      <c r="AH130" s="90"/>
      <c r="AI130" s="80">
        <f>+(2*H130)+(1*L130)+(O130)</f>
        <v>24</v>
      </c>
      <c r="AJ130" s="88">
        <f>+AI130/E130</f>
        <v>2.4</v>
      </c>
      <c r="AK130" s="89">
        <f>(+(AI130)+(U130)+(2*X130)+(AD130)-(AE130))/F130</f>
        <v>0.41228070175438597</v>
      </c>
      <c r="AL130" s="24"/>
      <c r="AM130" s="6"/>
      <c r="AN130" s="6"/>
      <c r="AO130" s="1"/>
      <c r="AP130" s="79" t="e">
        <f>+#REF!+#REF!</f>
        <v>#REF!</v>
      </c>
      <c r="AQ130" s="79" t="e">
        <f>+#REF!+#REF!</f>
        <v>#REF!</v>
      </c>
      <c r="AR130" s="10" t="e">
        <f t="shared" si="95"/>
        <v>#REF!</v>
      </c>
      <c r="AS130" s="79" t="e">
        <f>+#REF!+#REF!</f>
        <v>#REF!</v>
      </c>
      <c r="AT130" s="93" t="e">
        <f>+#REF!+#REF!</f>
        <v>#REF!</v>
      </c>
      <c r="AU130" s="80"/>
      <c r="AV130" s="78" t="s">
        <v>61</v>
      </c>
      <c r="AW130" s="79" t="e">
        <f>#REF!+AP130</f>
        <v>#REF!</v>
      </c>
      <c r="AX130" s="79" t="e">
        <f>#REF!+AQ130</f>
        <v>#REF!</v>
      </c>
      <c r="AY130" s="10" t="e">
        <f t="shared" si="96"/>
        <v>#REF!</v>
      </c>
      <c r="AZ130" s="80" t="e">
        <f>#REF!+AS130</f>
        <v>#REF!</v>
      </c>
      <c r="BA130" s="81" t="e">
        <f>#REF!+AT130</f>
        <v>#REF!</v>
      </c>
      <c r="BB130" s="77"/>
      <c r="BC130" s="77"/>
      <c r="BD130" s="77"/>
    </row>
    <row r="131" spans="1:56" x14ac:dyDescent="0.3">
      <c r="A131" s="7"/>
      <c r="B131" s="13" t="s">
        <v>32</v>
      </c>
      <c r="C131" s="13" t="s">
        <v>70</v>
      </c>
      <c r="D131" s="15"/>
      <c r="E131" s="72">
        <f>SUM(E130)</f>
        <v>10</v>
      </c>
      <c r="F131" s="72">
        <f>SUM(F130)</f>
        <v>114</v>
      </c>
      <c r="G131" s="74">
        <f>+F131/E131</f>
        <v>11.4</v>
      </c>
      <c r="H131" s="72">
        <f t="shared" ref="H131" si="109">SUM(H130)</f>
        <v>9</v>
      </c>
      <c r="I131" s="72">
        <f t="shared" ref="I131" si="110">SUM(I130)</f>
        <v>26</v>
      </c>
      <c r="J131" s="75">
        <f>+H131/I131</f>
        <v>0.34615384615384615</v>
      </c>
      <c r="K131" s="24"/>
      <c r="L131" s="1"/>
      <c r="M131" s="1"/>
      <c r="N131" s="24"/>
      <c r="O131" s="72">
        <f t="shared" ref="O131" si="111">SUM(O130)</f>
        <v>6</v>
      </c>
      <c r="P131" s="72">
        <f t="shared" ref="P131" si="112">SUM(P130)</f>
        <v>13</v>
      </c>
      <c r="Q131" s="75">
        <f>+O131/P131</f>
        <v>0.46153846153846156</v>
      </c>
      <c r="R131" s="24"/>
      <c r="S131" s="72">
        <f t="shared" ref="S131" si="113">SUM(S130)</f>
        <v>10</v>
      </c>
      <c r="T131" s="72">
        <f t="shared" ref="T131" si="114">SUM(T130)</f>
        <v>16</v>
      </c>
      <c r="U131" s="72">
        <f t="shared" ref="U131" si="115">SUM(U130)</f>
        <v>26</v>
      </c>
      <c r="V131" s="74">
        <f>+U131/E131</f>
        <v>2.6</v>
      </c>
      <c r="W131" s="24"/>
      <c r="X131" s="72">
        <f>SUM(X130)</f>
        <v>5</v>
      </c>
      <c r="Y131" s="74">
        <f>+X131/E131</f>
        <v>0.5</v>
      </c>
      <c r="Z131" s="24"/>
      <c r="AA131" s="72">
        <f>SUM(AA130)</f>
        <v>18</v>
      </c>
      <c r="AB131" s="76">
        <f>+AA131/E131</f>
        <v>1.8</v>
      </c>
      <c r="AC131" s="24"/>
      <c r="AD131" s="72">
        <f>SUM(AD130)</f>
        <v>1</v>
      </c>
      <c r="AE131" s="72">
        <f>SUM(AE130)</f>
        <v>14</v>
      </c>
      <c r="AF131" s="74">
        <f>+AE131/E131</f>
        <v>1.4</v>
      </c>
      <c r="AG131" s="72">
        <f>SUM(AG130)</f>
        <v>2</v>
      </c>
      <c r="AH131" s="24"/>
      <c r="AI131" s="72">
        <f>SUM(AI130)</f>
        <v>24</v>
      </c>
      <c r="AJ131" s="74">
        <f>+AI131/E131</f>
        <v>2.4</v>
      </c>
      <c r="AK131" s="75">
        <f>(+(AI131)+(U131)+(2*X131)+(AD131)-(AE131))/F131</f>
        <v>0.41228070175438597</v>
      </c>
      <c r="AL131" s="24"/>
      <c r="AM131" s="6"/>
      <c r="AN131" s="6"/>
      <c r="AO131" s="1"/>
      <c r="AP131" s="79" t="e">
        <f>+#REF!+#REF!</f>
        <v>#REF!</v>
      </c>
      <c r="AQ131" s="79" t="e">
        <f>+#REF!+#REF!</f>
        <v>#REF!</v>
      </c>
      <c r="AR131" s="10" t="e">
        <f t="shared" si="95"/>
        <v>#REF!</v>
      </c>
      <c r="AS131" s="79" t="e">
        <f>+#REF!+#REF!</f>
        <v>#REF!</v>
      </c>
      <c r="AT131" s="93" t="e">
        <f>+#REF!+#REF!</f>
        <v>#REF!</v>
      </c>
      <c r="AU131" s="80"/>
      <c r="AV131" s="82" t="s">
        <v>36</v>
      </c>
      <c r="AW131" s="79" t="e">
        <f>#REF!+AP131</f>
        <v>#REF!</v>
      </c>
      <c r="AX131" s="79" t="e">
        <f>#REF!+AQ131</f>
        <v>#REF!</v>
      </c>
      <c r="AY131" s="10" t="e">
        <f t="shared" si="96"/>
        <v>#REF!</v>
      </c>
      <c r="AZ131" s="80" t="e">
        <f>#REF!+AS131</f>
        <v>#REF!</v>
      </c>
      <c r="BA131" s="81" t="e">
        <f>#REF!+AT131</f>
        <v>#REF!</v>
      </c>
      <c r="BB131" s="77"/>
      <c r="BC131" s="77"/>
      <c r="BD131" s="77"/>
    </row>
    <row r="132" spans="1:56" x14ac:dyDescent="0.3">
      <c r="A132" s="7"/>
      <c r="B132" s="13"/>
      <c r="C132" s="13"/>
      <c r="D132" s="15"/>
      <c r="E132" s="1"/>
      <c r="F132" s="83"/>
      <c r="G132" s="88"/>
      <c r="H132" s="80"/>
      <c r="I132" s="80"/>
      <c r="J132" s="89"/>
      <c r="K132" s="90"/>
      <c r="L132" s="80"/>
      <c r="M132" s="80"/>
      <c r="N132" s="90"/>
      <c r="O132" s="80"/>
      <c r="P132" s="80"/>
      <c r="Q132" s="89"/>
      <c r="R132" s="90"/>
      <c r="S132" s="80"/>
      <c r="T132" s="80"/>
      <c r="U132" s="80"/>
      <c r="V132" s="88"/>
      <c r="W132" s="90"/>
      <c r="X132" s="80"/>
      <c r="Y132" s="88"/>
      <c r="Z132" s="90"/>
      <c r="AA132" s="80"/>
      <c r="AB132" s="91"/>
      <c r="AC132" s="90"/>
      <c r="AD132" s="80"/>
      <c r="AE132" s="80"/>
      <c r="AF132" s="88"/>
      <c r="AG132" s="80"/>
      <c r="AH132" s="90"/>
      <c r="AI132" s="80"/>
      <c r="AJ132" s="88"/>
      <c r="AK132" s="89"/>
      <c r="AL132" s="24"/>
      <c r="AM132" s="6"/>
      <c r="AN132" s="6"/>
      <c r="AO132" s="1"/>
      <c r="AP132" s="79" t="e">
        <f>+#REF!</f>
        <v>#REF!</v>
      </c>
      <c r="AQ132" s="79" t="e">
        <f>+#REF!</f>
        <v>#REF!</v>
      </c>
      <c r="AR132" s="10" t="e">
        <f t="shared" si="95"/>
        <v>#REF!</v>
      </c>
      <c r="AS132" s="79" t="e">
        <f>+#REF!</f>
        <v>#REF!</v>
      </c>
      <c r="AT132" s="93" t="e">
        <f>+#REF!</f>
        <v>#REF!</v>
      </c>
      <c r="AU132" s="80"/>
      <c r="AV132" s="82" t="s">
        <v>65</v>
      </c>
      <c r="AW132" s="79" t="e">
        <f>#REF!+AP132</f>
        <v>#REF!</v>
      </c>
      <c r="AX132" s="79" t="e">
        <f>#REF!+AQ132</f>
        <v>#REF!</v>
      </c>
      <c r="AY132" s="10" t="e">
        <f t="shared" si="96"/>
        <v>#REF!</v>
      </c>
      <c r="AZ132" s="80" t="e">
        <f>#REF!+AS132</f>
        <v>#REF!</v>
      </c>
      <c r="BA132" s="81" t="e">
        <f>#REF!+AT132</f>
        <v>#REF!</v>
      </c>
      <c r="BB132" s="77"/>
      <c r="BC132" s="77"/>
      <c r="BD132" s="77"/>
    </row>
    <row r="133" spans="1:56" x14ac:dyDescent="0.3">
      <c r="A133" s="7" t="s">
        <v>67</v>
      </c>
      <c r="B133" s="6" t="s">
        <v>32</v>
      </c>
      <c r="C133" s="6" t="s">
        <v>74</v>
      </c>
      <c r="D133" s="15">
        <v>22</v>
      </c>
      <c r="E133" s="1">
        <v>35</v>
      </c>
      <c r="F133" s="83">
        <v>720</v>
      </c>
      <c r="G133" s="88">
        <f>+F133/E133</f>
        <v>20.571428571428573</v>
      </c>
      <c r="H133" s="80">
        <v>85</v>
      </c>
      <c r="I133" s="80">
        <v>234</v>
      </c>
      <c r="J133" s="89">
        <f>+H133/I133</f>
        <v>0.36324786324786323</v>
      </c>
      <c r="K133" s="90"/>
      <c r="L133" s="80"/>
      <c r="M133" s="80"/>
      <c r="N133" s="90"/>
      <c r="O133" s="80">
        <v>48</v>
      </c>
      <c r="P133" s="80">
        <v>82</v>
      </c>
      <c r="Q133" s="89">
        <f>+O133/P133</f>
        <v>0.58536585365853655</v>
      </c>
      <c r="R133" s="90"/>
      <c r="S133" s="80">
        <v>38</v>
      </c>
      <c r="T133" s="80">
        <v>51</v>
      </c>
      <c r="U133" s="80">
        <f>SUM(S133:T133)</f>
        <v>89</v>
      </c>
      <c r="V133" s="88">
        <f>+U133/E133</f>
        <v>2.5428571428571427</v>
      </c>
      <c r="W133" s="90"/>
      <c r="X133" s="80">
        <v>67</v>
      </c>
      <c r="Y133" s="88">
        <f>+X133/E133</f>
        <v>1.9142857142857144</v>
      </c>
      <c r="Z133" s="90"/>
      <c r="AA133" s="80">
        <v>71</v>
      </c>
      <c r="AB133" s="91">
        <f>+AA133/E133</f>
        <v>2.0285714285714285</v>
      </c>
      <c r="AC133" s="90"/>
      <c r="AD133" s="80">
        <v>66</v>
      </c>
      <c r="AE133" s="80">
        <v>66</v>
      </c>
      <c r="AF133" s="88">
        <f>+AE133/E133</f>
        <v>1.8857142857142857</v>
      </c>
      <c r="AG133" s="80">
        <v>1</v>
      </c>
      <c r="AH133" s="90"/>
      <c r="AI133" s="80">
        <f>+(2*H133)+(1*L133)+(O133)</f>
        <v>218</v>
      </c>
      <c r="AJ133" s="88">
        <f>+AI133/E133</f>
        <v>6.2285714285714286</v>
      </c>
      <c r="AK133" s="89">
        <f>(+(AI133)+(U133)+(2*X133)+(AD133)-(AE133))/F133</f>
        <v>0.61250000000000004</v>
      </c>
      <c r="AL133" s="24"/>
      <c r="AM133" s="6"/>
      <c r="AN133" s="6"/>
      <c r="AO133" s="1"/>
      <c r="AP133" s="79" t="e">
        <f>+#REF!</f>
        <v>#REF!</v>
      </c>
      <c r="AQ133" s="79" t="e">
        <f>+#REF!</f>
        <v>#REF!</v>
      </c>
      <c r="AR133" s="10" t="e">
        <f t="shared" si="95"/>
        <v>#REF!</v>
      </c>
      <c r="AS133" s="79" t="e">
        <f>+#REF!</f>
        <v>#REF!</v>
      </c>
      <c r="AT133" s="93" t="e">
        <f>+#REF!</f>
        <v>#REF!</v>
      </c>
      <c r="AU133" s="80"/>
      <c r="AV133" s="82" t="s">
        <v>57</v>
      </c>
      <c r="AW133" s="79" t="e">
        <f>#REF!+AP133</f>
        <v>#REF!</v>
      </c>
      <c r="AX133" s="79" t="e">
        <f>#REF!+AQ133</f>
        <v>#REF!</v>
      </c>
      <c r="AY133" s="10" t="e">
        <f t="shared" si="96"/>
        <v>#REF!</v>
      </c>
      <c r="AZ133" s="80" t="e">
        <f>#REF!+AS133</f>
        <v>#REF!</v>
      </c>
      <c r="BA133" s="81" t="e">
        <f>#REF!+AT133</f>
        <v>#REF!</v>
      </c>
      <c r="BB133" s="77"/>
      <c r="BC133" s="77"/>
      <c r="BD133" s="77"/>
    </row>
    <row r="134" spans="1:56" x14ac:dyDescent="0.3">
      <c r="A134" s="7"/>
      <c r="B134" s="13" t="s">
        <v>32</v>
      </c>
      <c r="C134" s="13" t="s">
        <v>74</v>
      </c>
      <c r="D134" s="15"/>
      <c r="E134" s="72">
        <f>SUM(E133)</f>
        <v>35</v>
      </c>
      <c r="F134" s="72">
        <f>SUM(F133)</f>
        <v>720</v>
      </c>
      <c r="G134" s="74">
        <f>+F134/E134</f>
        <v>20.571428571428573</v>
      </c>
      <c r="H134" s="72">
        <f t="shared" ref="H134" si="116">SUM(H133)</f>
        <v>85</v>
      </c>
      <c r="I134" s="72">
        <f t="shared" ref="I134" si="117">SUM(I133)</f>
        <v>234</v>
      </c>
      <c r="J134" s="75">
        <f>+H134/I134</f>
        <v>0.36324786324786323</v>
      </c>
      <c r="K134" s="24"/>
      <c r="L134" s="1"/>
      <c r="M134" s="1"/>
      <c r="N134" s="24"/>
      <c r="O134" s="72">
        <f t="shared" ref="O134" si="118">SUM(O133)</f>
        <v>48</v>
      </c>
      <c r="P134" s="72">
        <f t="shared" ref="P134" si="119">SUM(P133)</f>
        <v>82</v>
      </c>
      <c r="Q134" s="75">
        <f>+O134/P134</f>
        <v>0.58536585365853655</v>
      </c>
      <c r="R134" s="24"/>
      <c r="S134" s="72">
        <f t="shared" ref="S134" si="120">SUM(S133)</f>
        <v>38</v>
      </c>
      <c r="T134" s="72">
        <f t="shared" ref="T134" si="121">SUM(T133)</f>
        <v>51</v>
      </c>
      <c r="U134" s="72">
        <f t="shared" ref="U134" si="122">SUM(U133)</f>
        <v>89</v>
      </c>
      <c r="V134" s="74">
        <f>+U134/E134</f>
        <v>2.5428571428571427</v>
      </c>
      <c r="W134" s="24"/>
      <c r="X134" s="72">
        <f>SUM(X133)</f>
        <v>67</v>
      </c>
      <c r="Y134" s="74">
        <f>+X134/E134</f>
        <v>1.9142857142857144</v>
      </c>
      <c r="Z134" s="24"/>
      <c r="AA134" s="72">
        <f>SUM(AA133)</f>
        <v>71</v>
      </c>
      <c r="AB134" s="76">
        <f>+AA134/E134</f>
        <v>2.0285714285714285</v>
      </c>
      <c r="AC134" s="24"/>
      <c r="AD134" s="72">
        <f>SUM(AD133)</f>
        <v>66</v>
      </c>
      <c r="AE134" s="72">
        <f>SUM(AE133)</f>
        <v>66</v>
      </c>
      <c r="AF134" s="74">
        <f>+AE134/E134</f>
        <v>1.8857142857142857</v>
      </c>
      <c r="AG134" s="72">
        <f>SUM(AG133)</f>
        <v>1</v>
      </c>
      <c r="AH134" s="24"/>
      <c r="AI134" s="72">
        <f>SUM(AI133)</f>
        <v>218</v>
      </c>
      <c r="AJ134" s="74">
        <f>+AI134/E134</f>
        <v>6.2285714285714286</v>
      </c>
      <c r="AK134" s="75">
        <f>(+(AI134)+(U134)+(2*X134)+(AD134)-(AE134))/F134</f>
        <v>0.61250000000000004</v>
      </c>
      <c r="AL134" s="24"/>
      <c r="AM134" s="6"/>
      <c r="AN134" s="6"/>
      <c r="AO134" s="1"/>
      <c r="AP134" s="79" t="e">
        <f>+#REF!+#REF!</f>
        <v>#REF!</v>
      </c>
      <c r="AQ134" s="79" t="e">
        <f>+#REF!+#REF!</f>
        <v>#REF!</v>
      </c>
      <c r="AR134" s="10" t="e">
        <f t="shared" si="95"/>
        <v>#REF!</v>
      </c>
      <c r="AS134" s="79" t="e">
        <f>+#REF!+#REF!</f>
        <v>#REF!</v>
      </c>
      <c r="AT134" s="93" t="e">
        <f>+#REF!+#REF!</f>
        <v>#REF!</v>
      </c>
      <c r="AU134" s="80"/>
      <c r="AV134" s="82" t="s">
        <v>44</v>
      </c>
      <c r="AW134" s="79" t="e">
        <f>#REF!+AP134</f>
        <v>#REF!</v>
      </c>
      <c r="AX134" s="79" t="e">
        <f>#REF!+AQ134</f>
        <v>#REF!</v>
      </c>
      <c r="AY134" s="10" t="e">
        <f t="shared" si="96"/>
        <v>#REF!</v>
      </c>
      <c r="AZ134" s="80" t="e">
        <f>#REF!+AS134</f>
        <v>#REF!</v>
      </c>
      <c r="BA134" s="81" t="e">
        <f>#REF!+AT134</f>
        <v>#REF!</v>
      </c>
      <c r="BB134" s="77"/>
      <c r="BC134" s="77"/>
      <c r="BD134" s="77"/>
    </row>
    <row r="135" spans="1:56" x14ac:dyDescent="0.3">
      <c r="A135" s="7"/>
      <c r="B135" s="6"/>
      <c r="C135" s="6"/>
      <c r="D135" s="15"/>
      <c r="E135" s="1"/>
      <c r="F135" s="83"/>
      <c r="G135" s="88"/>
      <c r="H135" s="80"/>
      <c r="I135" s="80"/>
      <c r="J135" s="89"/>
      <c r="K135" s="90"/>
      <c r="L135" s="80"/>
      <c r="M135" s="80"/>
      <c r="N135" s="90"/>
      <c r="O135" s="80"/>
      <c r="P135" s="80"/>
      <c r="Q135" s="89"/>
      <c r="R135" s="90"/>
      <c r="S135" s="80"/>
      <c r="T135" s="80"/>
      <c r="U135" s="80"/>
      <c r="V135" s="88"/>
      <c r="W135" s="90"/>
      <c r="X135" s="80"/>
      <c r="Y135" s="88"/>
      <c r="Z135" s="90"/>
      <c r="AA135" s="80"/>
      <c r="AB135" s="91"/>
      <c r="AC135" s="90"/>
      <c r="AD135" s="80"/>
      <c r="AE135" s="80"/>
      <c r="AF135" s="88"/>
      <c r="AG135" s="80"/>
      <c r="AH135" s="90"/>
      <c r="AI135" s="80"/>
      <c r="AJ135" s="88"/>
      <c r="AK135" s="89"/>
      <c r="AL135" s="24"/>
      <c r="AM135" s="6"/>
      <c r="AN135" s="6"/>
      <c r="AO135" s="1"/>
      <c r="AP135" s="79" t="e">
        <f>+#REF!+#REF!</f>
        <v>#REF!</v>
      </c>
      <c r="AQ135" s="79" t="e">
        <f>+#REF!+#REF!</f>
        <v>#REF!</v>
      </c>
      <c r="AR135" s="10" t="e">
        <f t="shared" si="95"/>
        <v>#REF!</v>
      </c>
      <c r="AS135" s="79" t="e">
        <f>+#REF!+#REF!</f>
        <v>#REF!</v>
      </c>
      <c r="AT135" s="93" t="e">
        <f>+#REF!+#REF!</f>
        <v>#REF!</v>
      </c>
      <c r="AU135" s="80"/>
      <c r="AV135" s="82" t="s">
        <v>51</v>
      </c>
      <c r="AW135" s="79" t="e">
        <f>#REF!+AP135</f>
        <v>#REF!</v>
      </c>
      <c r="AX135" s="79" t="e">
        <f>#REF!+AQ135</f>
        <v>#REF!</v>
      </c>
      <c r="AY135" s="10" t="e">
        <f t="shared" si="96"/>
        <v>#REF!</v>
      </c>
      <c r="AZ135" s="80" t="e">
        <f>#REF!+AS135</f>
        <v>#REF!</v>
      </c>
      <c r="BA135" s="81" t="e">
        <f>#REF!+AT135</f>
        <v>#REF!</v>
      </c>
      <c r="BB135" s="77"/>
      <c r="BC135" s="77"/>
      <c r="BD135" s="77"/>
    </row>
    <row r="136" spans="1:56" x14ac:dyDescent="0.3">
      <c r="A136" s="7" t="s">
        <v>31</v>
      </c>
      <c r="B136" s="6" t="s">
        <v>32</v>
      </c>
      <c r="C136" s="6" t="s">
        <v>39</v>
      </c>
      <c r="D136" s="15">
        <v>20</v>
      </c>
      <c r="E136" s="1">
        <v>32</v>
      </c>
      <c r="F136" s="8">
        <v>757</v>
      </c>
      <c r="G136" s="9">
        <f>+F136/E136</f>
        <v>23.65625</v>
      </c>
      <c r="H136" s="1">
        <v>110</v>
      </c>
      <c r="I136" s="1">
        <v>205</v>
      </c>
      <c r="J136" s="10">
        <f>+H136/I136</f>
        <v>0.53658536585365857</v>
      </c>
      <c r="K136" s="24"/>
      <c r="L136" s="1"/>
      <c r="M136" s="1"/>
      <c r="N136" s="24"/>
      <c r="O136" s="1">
        <v>99</v>
      </c>
      <c r="P136" s="1">
        <v>143</v>
      </c>
      <c r="Q136" s="10">
        <f>+O136/P136</f>
        <v>0.69230769230769229</v>
      </c>
      <c r="R136" s="24"/>
      <c r="S136" s="1">
        <v>93</v>
      </c>
      <c r="T136" s="1">
        <v>97</v>
      </c>
      <c r="U136" s="1">
        <f>SUM(S136:T136)</f>
        <v>190</v>
      </c>
      <c r="V136" s="9">
        <f>+U136/E136</f>
        <v>5.9375</v>
      </c>
      <c r="W136" s="24"/>
      <c r="X136" s="1">
        <v>16</v>
      </c>
      <c r="Y136" s="9">
        <f>+X136/E136</f>
        <v>0.5</v>
      </c>
      <c r="Z136" s="24"/>
      <c r="AA136" s="1">
        <v>95</v>
      </c>
      <c r="AB136" s="11">
        <f>+AA136/E136</f>
        <v>2.96875</v>
      </c>
      <c r="AC136" s="24"/>
      <c r="AD136" s="1">
        <v>35</v>
      </c>
      <c r="AE136" s="1">
        <v>35</v>
      </c>
      <c r="AF136" s="9">
        <f>+AE136/E136</f>
        <v>1.09375</v>
      </c>
      <c r="AG136" s="1">
        <v>20</v>
      </c>
      <c r="AH136" s="24"/>
      <c r="AI136" s="1">
        <f>+(2*H136)+(1*L136)+(O136)</f>
        <v>319</v>
      </c>
      <c r="AJ136" s="9">
        <f>+AI136/E136</f>
        <v>9.96875</v>
      </c>
      <c r="AK136" s="10">
        <f>(+(AI136)+(U136)+(2*X136)+(AD136)-(AE136))/F136</f>
        <v>0.71466314398943198</v>
      </c>
      <c r="AL136" s="24"/>
      <c r="AM136" s="6"/>
      <c r="AN136" s="6"/>
      <c r="AO136" s="1"/>
      <c r="AP136" s="79" t="e">
        <f>+#REF!</f>
        <v>#REF!</v>
      </c>
      <c r="AQ136" s="79" t="e">
        <f>+#REF!</f>
        <v>#REF!</v>
      </c>
      <c r="AR136" s="10" t="e">
        <f t="shared" si="95"/>
        <v>#REF!</v>
      </c>
      <c r="AS136" s="79" t="e">
        <f>+#REF!</f>
        <v>#REF!</v>
      </c>
      <c r="AT136" s="93" t="e">
        <f>+#REF!</f>
        <v>#REF!</v>
      </c>
      <c r="AU136" s="80"/>
      <c r="AV136" s="82" t="s">
        <v>42</v>
      </c>
      <c r="AW136" s="79" t="e">
        <f>#REF!+AP136</f>
        <v>#REF!</v>
      </c>
      <c r="AX136" s="79" t="e">
        <f>#REF!+AQ136</f>
        <v>#REF!</v>
      </c>
      <c r="AY136" s="10" t="e">
        <f t="shared" si="96"/>
        <v>#REF!</v>
      </c>
      <c r="AZ136" s="80" t="e">
        <f>#REF!+AS136</f>
        <v>#REF!</v>
      </c>
      <c r="BA136" s="81" t="e">
        <f>#REF!+AT136</f>
        <v>#REF!</v>
      </c>
      <c r="BB136" s="77"/>
      <c r="BC136" s="77"/>
      <c r="BD136" s="77"/>
    </row>
    <row r="137" spans="1:56" x14ac:dyDescent="0.3">
      <c r="A137" s="7" t="s">
        <v>67</v>
      </c>
      <c r="B137" s="6" t="s">
        <v>32</v>
      </c>
      <c r="C137" s="6" t="s">
        <v>77</v>
      </c>
      <c r="D137" s="15">
        <v>20</v>
      </c>
      <c r="E137" s="1">
        <v>20</v>
      </c>
      <c r="F137" s="83">
        <v>328</v>
      </c>
      <c r="G137" s="88">
        <f>+F137/E137</f>
        <v>16.399999999999999</v>
      </c>
      <c r="H137" s="80">
        <v>47</v>
      </c>
      <c r="I137" s="80">
        <v>103</v>
      </c>
      <c r="J137" s="89">
        <f>+H137/I137</f>
        <v>0.4563106796116505</v>
      </c>
      <c r="K137" s="90"/>
      <c r="L137" s="80"/>
      <c r="M137" s="80"/>
      <c r="N137" s="90"/>
      <c r="O137" s="80">
        <v>32</v>
      </c>
      <c r="P137" s="80">
        <v>52</v>
      </c>
      <c r="Q137" s="89">
        <f>+O137/P137</f>
        <v>0.61538461538461542</v>
      </c>
      <c r="R137" s="90"/>
      <c r="S137" s="80">
        <v>44</v>
      </c>
      <c r="T137" s="80">
        <v>38</v>
      </c>
      <c r="U137" s="80">
        <f>SUM(S137:T137)</f>
        <v>82</v>
      </c>
      <c r="V137" s="88">
        <f>+U137/E137</f>
        <v>4.0999999999999996</v>
      </c>
      <c r="W137" s="90"/>
      <c r="X137" s="80">
        <v>11</v>
      </c>
      <c r="Y137" s="88">
        <f>+X137/E137</f>
        <v>0.55000000000000004</v>
      </c>
      <c r="Z137" s="90"/>
      <c r="AA137" s="80">
        <v>43</v>
      </c>
      <c r="AB137" s="91">
        <f>+AA137/E137</f>
        <v>2.15</v>
      </c>
      <c r="AC137" s="90"/>
      <c r="AD137" s="80">
        <v>8</v>
      </c>
      <c r="AE137" s="80">
        <v>27</v>
      </c>
      <c r="AF137" s="88">
        <f>+AE137/E137</f>
        <v>1.35</v>
      </c>
      <c r="AG137" s="80">
        <v>3</v>
      </c>
      <c r="AH137" s="90"/>
      <c r="AI137" s="80">
        <f>+(2*H137)+(1*L137)+(O137)</f>
        <v>126</v>
      </c>
      <c r="AJ137" s="88">
        <f>+AI137/E137</f>
        <v>6.3</v>
      </c>
      <c r="AK137" s="89">
        <f>(+(AI137)+(U137)+(2*X137)+(AD137)-(AE137))/F137</f>
        <v>0.64329268292682928</v>
      </c>
      <c r="AL137" s="24"/>
      <c r="AM137" s="6"/>
      <c r="AN137" s="6"/>
      <c r="AO137" s="1"/>
      <c r="AP137" s="35" t="e">
        <f t="shared" ref="AP137:AQ137" si="123">SUM(AP122:AP136)</f>
        <v>#REF!</v>
      </c>
      <c r="AQ137" s="35" t="e">
        <f t="shared" si="123"/>
        <v>#REF!</v>
      </c>
      <c r="AR137" s="30" t="e">
        <f t="shared" si="95"/>
        <v>#REF!</v>
      </c>
      <c r="AS137" s="59" t="e">
        <f t="shared" ref="AS137:AT137" si="124">SUM(AS122:AS136)</f>
        <v>#REF!</v>
      </c>
      <c r="AT137" s="62" t="e">
        <f t="shared" si="124"/>
        <v>#REF!</v>
      </c>
      <c r="AU137" s="58"/>
      <c r="AV137" s="65"/>
      <c r="AW137" s="35" t="e">
        <f t="shared" ref="AW137:AX137" si="125">SUM(AW122:AW136)</f>
        <v>#REF!</v>
      </c>
      <c r="AX137" s="35" t="e">
        <f t="shared" si="125"/>
        <v>#REF!</v>
      </c>
      <c r="AY137" s="30" t="e">
        <f t="shared" si="96"/>
        <v>#REF!</v>
      </c>
      <c r="AZ137" s="59" t="e">
        <f t="shared" ref="AZ137:BA137" si="126">SUM(AZ122:AZ136)</f>
        <v>#REF!</v>
      </c>
      <c r="BA137" s="62" t="e">
        <f t="shared" si="126"/>
        <v>#REF!</v>
      </c>
      <c r="BB137" s="77"/>
      <c r="BC137" s="77"/>
      <c r="BD137" s="77"/>
    </row>
    <row r="138" spans="1:56" ht="15" thickBot="1" x14ac:dyDescent="0.35">
      <c r="A138" s="7"/>
      <c r="B138" s="13" t="s">
        <v>32</v>
      </c>
      <c r="C138" s="13" t="s">
        <v>77</v>
      </c>
      <c r="D138" s="15"/>
      <c r="E138" s="72">
        <f>SUM(E136:E137)</f>
        <v>52</v>
      </c>
      <c r="F138" s="73">
        <f>SUM(F136:F137)</f>
        <v>1085</v>
      </c>
      <c r="G138" s="74">
        <f>+F138/E138</f>
        <v>20.865384615384617</v>
      </c>
      <c r="H138" s="72">
        <f t="shared" ref="H138" si="127">SUM(H136:H137)</f>
        <v>157</v>
      </c>
      <c r="I138" s="72">
        <f t="shared" ref="I138" si="128">SUM(I136:I137)</f>
        <v>308</v>
      </c>
      <c r="J138" s="75">
        <f>+H138/I138</f>
        <v>0.50974025974025972</v>
      </c>
      <c r="K138" s="90"/>
      <c r="L138" s="80"/>
      <c r="M138" s="80"/>
      <c r="N138" s="90"/>
      <c r="O138" s="72">
        <f t="shared" ref="O138" si="129">SUM(O136:O137)</f>
        <v>131</v>
      </c>
      <c r="P138" s="72">
        <f t="shared" ref="P138" si="130">SUM(P136:P137)</f>
        <v>195</v>
      </c>
      <c r="Q138" s="75">
        <f>+O138/P138</f>
        <v>0.67179487179487174</v>
      </c>
      <c r="R138" s="90"/>
      <c r="S138" s="72">
        <f t="shared" ref="S138" si="131">SUM(S136:S137)</f>
        <v>137</v>
      </c>
      <c r="T138" s="72">
        <f t="shared" ref="T138" si="132">SUM(T136:T137)</f>
        <v>135</v>
      </c>
      <c r="U138" s="72">
        <f t="shared" ref="U138" si="133">SUM(U136:U137)</f>
        <v>272</v>
      </c>
      <c r="V138" s="74">
        <f>+U138/E138</f>
        <v>5.2307692307692308</v>
      </c>
      <c r="W138" s="90"/>
      <c r="X138" s="72">
        <f>SUM(X136:X137)</f>
        <v>27</v>
      </c>
      <c r="Y138" s="74">
        <f>+X138/E138</f>
        <v>0.51923076923076927</v>
      </c>
      <c r="Z138" s="90"/>
      <c r="AA138" s="72">
        <f>SUM(AA136:AA137)</f>
        <v>138</v>
      </c>
      <c r="AB138" s="76">
        <f>+AA138/E138</f>
        <v>2.6538461538461537</v>
      </c>
      <c r="AC138" s="90"/>
      <c r="AD138" s="72">
        <f t="shared" ref="AD138" si="134">SUM(AD136:AD137)</f>
        <v>43</v>
      </c>
      <c r="AE138" s="72">
        <f t="shared" ref="AE138" si="135">SUM(AE136:AE137)</f>
        <v>62</v>
      </c>
      <c r="AF138" s="74">
        <f>+AE138/E138</f>
        <v>1.1923076923076923</v>
      </c>
      <c r="AG138" s="72">
        <f>SUM(AG136:AG137)</f>
        <v>23</v>
      </c>
      <c r="AH138" s="90"/>
      <c r="AI138" s="73">
        <f>SUM(AI136:AI137)</f>
        <v>445</v>
      </c>
      <c r="AJ138" s="74">
        <f>+AI138/E138</f>
        <v>8.5576923076923084</v>
      </c>
      <c r="AK138" s="75">
        <f>(+(AI138)+(U138)+(2*X138)+(AD138)-(AE138))/F138</f>
        <v>0.69308755760368668</v>
      </c>
      <c r="AL138" s="24"/>
      <c r="AM138" s="6"/>
      <c r="AN138" s="6"/>
      <c r="AO138" s="1"/>
      <c r="AP138" s="85"/>
      <c r="AQ138" s="85"/>
      <c r="AR138" s="53" t="e">
        <f>+AP137+AQ137-1</f>
        <v>#REF!</v>
      </c>
      <c r="AS138" s="54" t="e">
        <f>+AS137/AR138</f>
        <v>#REF!</v>
      </c>
      <c r="AT138" s="55" t="e">
        <f>+AT137/AR138</f>
        <v>#REF!</v>
      </c>
      <c r="AU138" s="1"/>
      <c r="AV138" s="84"/>
      <c r="AW138" s="85"/>
      <c r="AX138" s="85"/>
      <c r="AY138" s="53" t="e">
        <f>+AW137+AX137-1</f>
        <v>#REF!</v>
      </c>
      <c r="AZ138" s="63" t="e">
        <f>+AZ137/AY138</f>
        <v>#REF!</v>
      </c>
      <c r="BA138" s="64" t="e">
        <f>+BA137/AY138</f>
        <v>#REF!</v>
      </c>
      <c r="BB138" s="77"/>
      <c r="BC138" s="77"/>
      <c r="BD138" s="77"/>
    </row>
    <row r="139" spans="1:56" x14ac:dyDescent="0.3">
      <c r="A139" s="7"/>
      <c r="B139" s="13"/>
      <c r="C139" s="13"/>
      <c r="D139" s="15"/>
      <c r="E139" s="1"/>
      <c r="F139" s="83"/>
      <c r="G139" s="88"/>
      <c r="H139" s="80"/>
      <c r="I139" s="80"/>
      <c r="J139" s="89"/>
      <c r="K139" s="90"/>
      <c r="L139" s="80"/>
      <c r="M139" s="80"/>
      <c r="N139" s="90"/>
      <c r="O139" s="80"/>
      <c r="P139" s="80"/>
      <c r="Q139" s="89"/>
      <c r="R139" s="90"/>
      <c r="S139" s="80"/>
      <c r="T139" s="80"/>
      <c r="U139" s="80"/>
      <c r="V139" s="88"/>
      <c r="W139" s="90"/>
      <c r="X139" s="80"/>
      <c r="Y139" s="88"/>
      <c r="Z139" s="90"/>
      <c r="AA139" s="80"/>
      <c r="AB139" s="91"/>
      <c r="AC139" s="90"/>
      <c r="AD139" s="80"/>
      <c r="AE139" s="80"/>
      <c r="AF139" s="88"/>
      <c r="AG139" s="80"/>
      <c r="AH139" s="90"/>
      <c r="AI139" s="80"/>
      <c r="AJ139" s="88"/>
      <c r="AK139" s="89"/>
      <c r="AL139" s="24"/>
      <c r="AM139" s="6"/>
      <c r="AN139" s="6"/>
      <c r="AO139" s="1"/>
      <c r="AP139" s="79"/>
      <c r="AQ139" s="79"/>
      <c r="AR139" s="10"/>
      <c r="AS139" s="79"/>
      <c r="AT139" s="79"/>
      <c r="AU139" s="80"/>
      <c r="AV139" s="1"/>
      <c r="AW139" s="79"/>
      <c r="AX139" s="79"/>
      <c r="AY139" s="10"/>
      <c r="AZ139" s="80"/>
      <c r="BA139" s="80"/>
      <c r="BB139" s="77"/>
      <c r="BC139" s="77"/>
      <c r="BD139" s="77"/>
    </row>
    <row r="140" spans="1:56" x14ac:dyDescent="0.3">
      <c r="A140" s="7" t="s">
        <v>67</v>
      </c>
      <c r="B140" s="6" t="s">
        <v>32</v>
      </c>
      <c r="C140" s="6" t="s">
        <v>78</v>
      </c>
      <c r="D140" s="15">
        <v>14</v>
      </c>
      <c r="E140" s="1">
        <v>23</v>
      </c>
      <c r="F140" s="83">
        <v>627</v>
      </c>
      <c r="G140" s="88">
        <f>+F140/E140</f>
        <v>27.260869565217391</v>
      </c>
      <c r="H140" s="80">
        <v>113</v>
      </c>
      <c r="I140" s="80">
        <v>246</v>
      </c>
      <c r="J140" s="89">
        <f>+H140/I140</f>
        <v>0.45934959349593496</v>
      </c>
      <c r="K140" s="90"/>
      <c r="L140" s="80">
        <v>0</v>
      </c>
      <c r="M140" s="80">
        <v>2</v>
      </c>
      <c r="N140" s="90"/>
      <c r="O140" s="80">
        <v>85</v>
      </c>
      <c r="P140" s="80">
        <v>97</v>
      </c>
      <c r="Q140" s="89">
        <f>+O140/P140</f>
        <v>0.87628865979381443</v>
      </c>
      <c r="R140" s="90"/>
      <c r="S140" s="80">
        <v>60</v>
      </c>
      <c r="T140" s="80">
        <v>91</v>
      </c>
      <c r="U140" s="80">
        <f>SUM(S140:T140)</f>
        <v>151</v>
      </c>
      <c r="V140" s="88">
        <f>+U140/E140</f>
        <v>6.5652173913043477</v>
      </c>
      <c r="W140" s="90"/>
      <c r="X140" s="80">
        <v>45</v>
      </c>
      <c r="Y140" s="88">
        <f>+X140/E140</f>
        <v>1.9565217391304348</v>
      </c>
      <c r="Z140" s="90"/>
      <c r="AA140" s="80">
        <v>74</v>
      </c>
      <c r="AB140" s="91">
        <f>+AA140/E140</f>
        <v>3.2173913043478262</v>
      </c>
      <c r="AC140" s="90"/>
      <c r="AD140" s="80">
        <v>40</v>
      </c>
      <c r="AE140" s="80">
        <v>52</v>
      </c>
      <c r="AF140" s="88">
        <f>+AE140/E140</f>
        <v>2.2608695652173911</v>
      </c>
      <c r="AG140" s="80">
        <v>9</v>
      </c>
      <c r="AH140" s="90"/>
      <c r="AI140" s="80">
        <f>+(2*H140)+(1*L140)+(O140)</f>
        <v>311</v>
      </c>
      <c r="AJ140" s="88">
        <f>+AI140/E140</f>
        <v>13.521739130434783</v>
      </c>
      <c r="AK140" s="89">
        <f>(+(AI140)+(U140)+(2*X140)+(AD140)-(AE140))/F140</f>
        <v>0.86124401913875603</v>
      </c>
      <c r="AL140" s="24"/>
      <c r="AM140" s="6"/>
      <c r="AN140" s="6"/>
      <c r="AO140" s="1"/>
      <c r="AP140" s="79"/>
      <c r="AQ140" s="79"/>
      <c r="AR140" s="10"/>
      <c r="AS140" s="79"/>
      <c r="AT140" s="79"/>
      <c r="AU140" s="80"/>
      <c r="AV140" s="1"/>
      <c r="AW140" s="79"/>
      <c r="AX140" s="79"/>
      <c r="AY140" s="10"/>
      <c r="AZ140" s="80"/>
      <c r="BA140" s="80"/>
      <c r="BB140" s="77"/>
      <c r="BC140" s="77"/>
      <c r="BD140" s="77"/>
    </row>
    <row r="141" spans="1:56" x14ac:dyDescent="0.3">
      <c r="A141" s="7"/>
      <c r="B141" s="13" t="s">
        <v>32</v>
      </c>
      <c r="C141" s="13" t="s">
        <v>78</v>
      </c>
      <c r="D141" s="15"/>
      <c r="E141" s="72">
        <f>SUM(E140)</f>
        <v>23</v>
      </c>
      <c r="F141" s="72">
        <f>SUM(F140)</f>
        <v>627</v>
      </c>
      <c r="G141" s="74">
        <f>+F141/E141</f>
        <v>27.260869565217391</v>
      </c>
      <c r="H141" s="72">
        <f t="shared" ref="H141" si="136">SUM(H140)</f>
        <v>113</v>
      </c>
      <c r="I141" s="72">
        <f t="shared" ref="I141" si="137">SUM(I140)</f>
        <v>246</v>
      </c>
      <c r="J141" s="75">
        <f>+H141/I141</f>
        <v>0.45934959349593496</v>
      </c>
      <c r="K141" s="24"/>
      <c r="L141" s="72">
        <f t="shared" ref="L141" si="138">SUM(L140)</f>
        <v>0</v>
      </c>
      <c r="M141" s="72">
        <f t="shared" ref="M141" si="139">SUM(M140)</f>
        <v>2</v>
      </c>
      <c r="N141" s="24"/>
      <c r="O141" s="72">
        <f t="shared" ref="O141" si="140">SUM(O140)</f>
        <v>85</v>
      </c>
      <c r="P141" s="72">
        <f t="shared" ref="P141" si="141">SUM(P140)</f>
        <v>97</v>
      </c>
      <c r="Q141" s="75">
        <f>+O141/P141</f>
        <v>0.87628865979381443</v>
      </c>
      <c r="R141" s="24"/>
      <c r="S141" s="72">
        <f t="shared" ref="S141" si="142">SUM(S140)</f>
        <v>60</v>
      </c>
      <c r="T141" s="72">
        <f t="shared" ref="T141" si="143">SUM(T140)</f>
        <v>91</v>
      </c>
      <c r="U141" s="72">
        <f t="shared" ref="U141" si="144">SUM(U140)</f>
        <v>151</v>
      </c>
      <c r="V141" s="74">
        <f>+U141/E141</f>
        <v>6.5652173913043477</v>
      </c>
      <c r="W141" s="24"/>
      <c r="X141" s="72">
        <f>SUM(X140)</f>
        <v>45</v>
      </c>
      <c r="Y141" s="74">
        <f>+X141/E141</f>
        <v>1.9565217391304348</v>
      </c>
      <c r="Z141" s="24"/>
      <c r="AA141" s="72">
        <f>SUM(AA140)</f>
        <v>74</v>
      </c>
      <c r="AB141" s="76">
        <f>+AA141/E141</f>
        <v>3.2173913043478262</v>
      </c>
      <c r="AC141" s="24"/>
      <c r="AD141" s="72">
        <f>SUM(AD140)</f>
        <v>40</v>
      </c>
      <c r="AE141" s="72">
        <f>SUM(AE140)</f>
        <v>52</v>
      </c>
      <c r="AF141" s="74">
        <f>+AE141/E141</f>
        <v>2.2608695652173911</v>
      </c>
      <c r="AG141" s="72">
        <f>SUM(AG140)</f>
        <v>9</v>
      </c>
      <c r="AH141" s="24"/>
      <c r="AI141" s="72">
        <f>SUM(AI140)</f>
        <v>311</v>
      </c>
      <c r="AJ141" s="74">
        <f>+AI141/E141</f>
        <v>13.521739130434783</v>
      </c>
      <c r="AK141" s="75">
        <f>(+(AI141)+(U141)+(2*X141)+(AD141)-(AE141))/F141</f>
        <v>0.86124401913875603</v>
      </c>
      <c r="AL141" s="24"/>
      <c r="AM141" s="6"/>
      <c r="AN141" s="6"/>
      <c r="AO141" s="1"/>
      <c r="AP141" s="79"/>
      <c r="AQ141" s="79"/>
      <c r="AR141" s="10"/>
      <c r="AS141" s="79"/>
      <c r="AT141" s="79"/>
      <c r="AU141" s="80"/>
      <c r="AV141" s="1"/>
      <c r="AW141" s="79"/>
      <c r="AX141" s="79"/>
      <c r="AY141" s="10"/>
      <c r="AZ141" s="80"/>
      <c r="BA141" s="80"/>
      <c r="BB141" s="77"/>
      <c r="BC141" s="77"/>
      <c r="BD141" s="77"/>
    </row>
    <row r="142" spans="1:56" x14ac:dyDescent="0.3">
      <c r="A142" s="7"/>
      <c r="B142" s="6"/>
      <c r="C142" s="6"/>
      <c r="D142" s="15"/>
      <c r="E142" s="1"/>
      <c r="F142" s="83"/>
      <c r="G142" s="88"/>
      <c r="H142" s="80"/>
      <c r="I142" s="80"/>
      <c r="J142" s="89"/>
      <c r="K142" s="90"/>
      <c r="L142" s="80"/>
      <c r="M142" s="80"/>
      <c r="N142" s="90"/>
      <c r="O142" s="80"/>
      <c r="P142" s="80"/>
      <c r="Q142" s="89"/>
      <c r="R142" s="90"/>
      <c r="S142" s="80"/>
      <c r="T142" s="80"/>
      <c r="U142" s="80"/>
      <c r="V142" s="88"/>
      <c r="W142" s="90"/>
      <c r="X142" s="80"/>
      <c r="Y142" s="88"/>
      <c r="Z142" s="90"/>
      <c r="AA142" s="80"/>
      <c r="AB142" s="91"/>
      <c r="AC142" s="90"/>
      <c r="AD142" s="80"/>
      <c r="AE142" s="80"/>
      <c r="AF142" s="88"/>
      <c r="AG142" s="80"/>
      <c r="AH142" s="90"/>
      <c r="AI142" s="80"/>
      <c r="AJ142" s="88"/>
      <c r="AK142" s="89"/>
      <c r="AL142" s="24"/>
      <c r="AM142" s="6"/>
      <c r="AN142" s="6"/>
      <c r="AO142" s="1"/>
      <c r="AP142" s="79"/>
      <c r="AQ142" s="79"/>
      <c r="AR142" s="10"/>
      <c r="AS142" s="79"/>
      <c r="AT142" s="79"/>
      <c r="AU142" s="80"/>
      <c r="AV142" s="1"/>
      <c r="AW142" s="79"/>
      <c r="AX142" s="79"/>
      <c r="AY142" s="10"/>
      <c r="AZ142" s="80"/>
      <c r="BA142" s="80"/>
      <c r="BB142" s="77"/>
      <c r="BC142" s="77"/>
      <c r="BD142" s="77"/>
    </row>
    <row r="143" spans="1:56" x14ac:dyDescent="0.3">
      <c r="A143" s="7" t="s">
        <v>31</v>
      </c>
      <c r="B143" s="6" t="s">
        <v>32</v>
      </c>
      <c r="C143" s="6" t="s">
        <v>54</v>
      </c>
      <c r="D143" s="15">
        <v>40</v>
      </c>
      <c r="E143" s="1">
        <v>35</v>
      </c>
      <c r="F143" s="8">
        <v>1177</v>
      </c>
      <c r="G143" s="9">
        <f>+F143/E143</f>
        <v>33.628571428571426</v>
      </c>
      <c r="H143" s="1">
        <v>175</v>
      </c>
      <c r="I143" s="1">
        <v>389</v>
      </c>
      <c r="J143" s="10">
        <f>+H143/I143</f>
        <v>0.44987146529562982</v>
      </c>
      <c r="K143" s="24"/>
      <c r="L143" s="1">
        <v>0</v>
      </c>
      <c r="M143" s="1">
        <v>1</v>
      </c>
      <c r="N143" s="24"/>
      <c r="O143" s="1">
        <v>84</v>
      </c>
      <c r="P143" s="1">
        <v>126</v>
      </c>
      <c r="Q143" s="10">
        <f>+O143/P143</f>
        <v>0.66666666666666663</v>
      </c>
      <c r="R143" s="24"/>
      <c r="S143" s="1">
        <v>92</v>
      </c>
      <c r="T143" s="1">
        <v>203</v>
      </c>
      <c r="U143" s="1">
        <f>SUM(S143:T143)</f>
        <v>295</v>
      </c>
      <c r="V143" s="9">
        <f>+U143/E143</f>
        <v>8.4285714285714288</v>
      </c>
      <c r="W143" s="24"/>
      <c r="X143" s="1">
        <v>49</v>
      </c>
      <c r="Y143" s="9">
        <f>+X143/E143</f>
        <v>1.4</v>
      </c>
      <c r="Z143" s="24"/>
      <c r="AA143" s="1">
        <v>129</v>
      </c>
      <c r="AB143" s="11">
        <f>+AA143/E143</f>
        <v>3.6857142857142855</v>
      </c>
      <c r="AC143" s="24"/>
      <c r="AD143" s="1">
        <v>37</v>
      </c>
      <c r="AE143" s="1">
        <v>81</v>
      </c>
      <c r="AF143" s="9">
        <f>+AE143/E143</f>
        <v>2.3142857142857145</v>
      </c>
      <c r="AG143" s="1">
        <v>35</v>
      </c>
      <c r="AH143" s="24"/>
      <c r="AI143" s="1">
        <f>+(2*H143)+(1*L143)+(O143)</f>
        <v>434</v>
      </c>
      <c r="AJ143" s="9">
        <f>+AI143/E143</f>
        <v>12.4</v>
      </c>
      <c r="AK143" s="10">
        <f>(+(AI143)+(U143)+(2*X143)+(AD143)-(AE143))/F143</f>
        <v>0.66525063721325406</v>
      </c>
      <c r="AL143" s="24"/>
      <c r="AM143" s="6"/>
      <c r="AN143" s="6"/>
      <c r="AO143" s="1"/>
      <c r="AP143" s="79"/>
      <c r="AQ143" s="79"/>
      <c r="AR143" s="10"/>
      <c r="AS143" s="79"/>
      <c r="AT143" s="79"/>
      <c r="AU143" s="80"/>
      <c r="AV143" s="1"/>
      <c r="AW143" s="79"/>
      <c r="AX143" s="79"/>
      <c r="AY143" s="10"/>
      <c r="AZ143" s="80"/>
      <c r="BA143" s="80"/>
      <c r="BB143" s="77"/>
      <c r="BC143" s="77"/>
      <c r="BD143" s="77"/>
    </row>
    <row r="144" spans="1:56" x14ac:dyDescent="0.3">
      <c r="A144" s="7"/>
      <c r="B144" s="13" t="s">
        <v>32</v>
      </c>
      <c r="C144" s="13" t="s">
        <v>54</v>
      </c>
      <c r="D144" s="15"/>
      <c r="E144" s="72">
        <f>SUM(E143)</f>
        <v>35</v>
      </c>
      <c r="F144" s="72">
        <f>SUM(F143)</f>
        <v>1177</v>
      </c>
      <c r="G144" s="74">
        <f>+F144/E144</f>
        <v>33.628571428571426</v>
      </c>
      <c r="H144" s="72">
        <f t="shared" ref="H144" si="145">SUM(H143)</f>
        <v>175</v>
      </c>
      <c r="I144" s="72">
        <f t="shared" ref="I144" si="146">SUM(I143)</f>
        <v>389</v>
      </c>
      <c r="J144" s="75">
        <f>+H144/I144</f>
        <v>0.44987146529562982</v>
      </c>
      <c r="K144" s="24"/>
      <c r="L144" s="72">
        <f t="shared" ref="L144" si="147">SUM(L143)</f>
        <v>0</v>
      </c>
      <c r="M144" s="72">
        <f t="shared" ref="M144" si="148">SUM(M143)</f>
        <v>1</v>
      </c>
      <c r="N144" s="24"/>
      <c r="O144" s="72">
        <f t="shared" ref="O144" si="149">SUM(O143)</f>
        <v>84</v>
      </c>
      <c r="P144" s="72">
        <f t="shared" ref="P144" si="150">SUM(P143)</f>
        <v>126</v>
      </c>
      <c r="Q144" s="75">
        <f>+O144/P144</f>
        <v>0.66666666666666663</v>
      </c>
      <c r="R144" s="24"/>
      <c r="S144" s="72">
        <f t="shared" ref="S144" si="151">SUM(S143)</f>
        <v>92</v>
      </c>
      <c r="T144" s="72">
        <f t="shared" ref="T144" si="152">SUM(T143)</f>
        <v>203</v>
      </c>
      <c r="U144" s="72">
        <f t="shared" ref="U144" si="153">SUM(U143)</f>
        <v>295</v>
      </c>
      <c r="V144" s="74">
        <f>+U144/E144</f>
        <v>8.4285714285714288</v>
      </c>
      <c r="W144" s="24"/>
      <c r="X144" s="72">
        <f>SUM(X143)</f>
        <v>49</v>
      </c>
      <c r="Y144" s="74">
        <f>+X144/E144</f>
        <v>1.4</v>
      </c>
      <c r="Z144" s="24"/>
      <c r="AA144" s="72">
        <f>SUM(AA143)</f>
        <v>129</v>
      </c>
      <c r="AB144" s="76">
        <f>+AA144/E144</f>
        <v>3.6857142857142855</v>
      </c>
      <c r="AC144" s="24"/>
      <c r="AD144" s="72">
        <f>SUM(AD143)</f>
        <v>37</v>
      </c>
      <c r="AE144" s="72">
        <f>SUM(AE143)</f>
        <v>81</v>
      </c>
      <c r="AF144" s="74">
        <f>+AE144/E144</f>
        <v>2.3142857142857145</v>
      </c>
      <c r="AG144" s="72">
        <f>SUM(AG143)</f>
        <v>35</v>
      </c>
      <c r="AH144" s="24"/>
      <c r="AI144" s="72">
        <f>SUM(AI143)</f>
        <v>434</v>
      </c>
      <c r="AJ144" s="74">
        <f>+AI144/E144</f>
        <v>12.4</v>
      </c>
      <c r="AK144" s="75">
        <f>(+(AI144)+(U144)+(2*X144)+(AD144)-(AE144))/F144</f>
        <v>0.66525063721325406</v>
      </c>
      <c r="AL144" s="24"/>
      <c r="AM144" s="6"/>
      <c r="AN144" s="6"/>
      <c r="AO144" s="1"/>
      <c r="AP144" s="79"/>
      <c r="AQ144" s="79"/>
      <c r="AR144" s="10"/>
      <c r="AS144" s="79"/>
      <c r="AT144" s="79"/>
      <c r="AU144" s="80"/>
      <c r="AV144" s="1"/>
      <c r="AW144" s="79"/>
      <c r="AX144" s="79"/>
      <c r="AY144" s="10"/>
      <c r="AZ144" s="80"/>
      <c r="BA144" s="80"/>
      <c r="BB144" s="77"/>
      <c r="BC144" s="77"/>
      <c r="BD144" s="77"/>
    </row>
    <row r="145" spans="1:56" x14ac:dyDescent="0.3">
      <c r="A145" s="7"/>
      <c r="B145" s="6"/>
      <c r="C145" s="6"/>
      <c r="D145" s="15"/>
      <c r="E145" s="1"/>
      <c r="F145" s="8"/>
      <c r="G145" s="9"/>
      <c r="H145" s="1"/>
      <c r="I145" s="1"/>
      <c r="J145" s="10"/>
      <c r="K145" s="24"/>
      <c r="L145" s="1"/>
      <c r="M145" s="1"/>
      <c r="N145" s="24"/>
      <c r="O145" s="1"/>
      <c r="P145" s="1"/>
      <c r="Q145" s="10"/>
      <c r="R145" s="24"/>
      <c r="S145" s="1"/>
      <c r="T145" s="1"/>
      <c r="U145" s="1"/>
      <c r="V145" s="9"/>
      <c r="W145" s="24"/>
      <c r="X145" s="1"/>
      <c r="Y145" s="9"/>
      <c r="Z145" s="24"/>
      <c r="AA145" s="1"/>
      <c r="AB145" s="11"/>
      <c r="AC145" s="24"/>
      <c r="AD145" s="1"/>
      <c r="AE145" s="1"/>
      <c r="AF145" s="9"/>
      <c r="AG145" s="1"/>
      <c r="AH145" s="24"/>
      <c r="AI145" s="1"/>
      <c r="AJ145" s="9"/>
      <c r="AK145" s="10"/>
      <c r="AL145" s="24"/>
      <c r="AM145" s="6"/>
      <c r="AN145" s="6"/>
      <c r="AO145" s="1"/>
      <c r="AP145" s="79"/>
      <c r="AQ145" s="79"/>
      <c r="AR145" s="10"/>
      <c r="AS145" s="79"/>
      <c r="AT145" s="79"/>
      <c r="AU145" s="80"/>
      <c r="AV145" s="1"/>
      <c r="AW145" s="79"/>
      <c r="AX145" s="79"/>
      <c r="AY145" s="10"/>
      <c r="AZ145" s="80"/>
      <c r="BA145" s="80"/>
      <c r="BB145" s="77"/>
      <c r="BC145" s="77"/>
      <c r="BD145" s="77"/>
    </row>
    <row r="146" spans="1:56" x14ac:dyDescent="0.3">
      <c r="A146" s="7" t="s">
        <v>31</v>
      </c>
      <c r="B146" s="6" t="s">
        <v>32</v>
      </c>
      <c r="C146" s="6" t="s">
        <v>43</v>
      </c>
      <c r="D146" s="15">
        <v>11</v>
      </c>
      <c r="E146" s="1">
        <v>18</v>
      </c>
      <c r="F146" s="8">
        <v>145</v>
      </c>
      <c r="G146" s="9">
        <f>+F146/E146</f>
        <v>8.0555555555555554</v>
      </c>
      <c r="H146" s="1">
        <v>4</v>
      </c>
      <c r="I146" s="1">
        <v>22</v>
      </c>
      <c r="J146" s="10">
        <f>+H146/I146</f>
        <v>0.18181818181818182</v>
      </c>
      <c r="K146" s="24"/>
      <c r="L146" s="1"/>
      <c r="M146" s="1"/>
      <c r="N146" s="24"/>
      <c r="O146" s="1">
        <v>11</v>
      </c>
      <c r="P146" s="1">
        <v>27</v>
      </c>
      <c r="Q146" s="10">
        <f>+O146/P146</f>
        <v>0.40740740740740738</v>
      </c>
      <c r="R146" s="24"/>
      <c r="S146" s="1">
        <v>4</v>
      </c>
      <c r="T146" s="1">
        <v>6</v>
      </c>
      <c r="U146" s="1">
        <f>SUM(S146:T146)</f>
        <v>10</v>
      </c>
      <c r="V146" s="9">
        <f>+U146/E146</f>
        <v>0.55555555555555558</v>
      </c>
      <c r="W146" s="24"/>
      <c r="X146" s="1">
        <v>8</v>
      </c>
      <c r="Y146" s="9">
        <f>+X146/E146</f>
        <v>0.44444444444444442</v>
      </c>
      <c r="Z146" s="24"/>
      <c r="AA146" s="1">
        <v>18</v>
      </c>
      <c r="AB146" s="11">
        <f>+AA146/E146</f>
        <v>1</v>
      </c>
      <c r="AC146" s="24"/>
      <c r="AD146" s="1">
        <v>3</v>
      </c>
      <c r="AE146" s="1">
        <v>26</v>
      </c>
      <c r="AF146" s="9">
        <f>+AE146/E146</f>
        <v>1.4444444444444444</v>
      </c>
      <c r="AG146" s="1"/>
      <c r="AH146" s="24"/>
      <c r="AI146" s="1">
        <f>+(2*H146)+(1*L146)+(O146)</f>
        <v>19</v>
      </c>
      <c r="AJ146" s="9">
        <f>+AI146/E146</f>
        <v>1.0555555555555556</v>
      </c>
      <c r="AK146" s="10">
        <f>(+(AI146)+(U146)+(2*X146)+(AD146)-(AE146))/F146</f>
        <v>0.15172413793103448</v>
      </c>
      <c r="AL146" s="24"/>
      <c r="AM146" s="6"/>
      <c r="AN146" s="6"/>
      <c r="AO146" s="1"/>
      <c r="AP146" s="79"/>
      <c r="AQ146" s="79"/>
      <c r="AR146" s="10"/>
      <c r="AS146" s="79"/>
      <c r="AT146" s="79"/>
      <c r="AU146" s="80"/>
      <c r="AV146" s="94"/>
      <c r="AW146" s="79"/>
      <c r="AX146" s="79"/>
      <c r="AY146" s="10"/>
      <c r="AZ146" s="80"/>
      <c r="BA146" s="80"/>
      <c r="BB146" s="77"/>
      <c r="BC146" s="77"/>
      <c r="BD146" s="77"/>
    </row>
    <row r="147" spans="1:56" x14ac:dyDescent="0.3">
      <c r="A147" s="7"/>
      <c r="B147" s="13" t="s">
        <v>32</v>
      </c>
      <c r="C147" s="13" t="s">
        <v>43</v>
      </c>
      <c r="D147" s="15"/>
      <c r="E147" s="72">
        <f>SUM(E146)</f>
        <v>18</v>
      </c>
      <c r="F147" s="72">
        <f>SUM(F146)</f>
        <v>145</v>
      </c>
      <c r="G147" s="74">
        <f>+F147/E147</f>
        <v>8.0555555555555554</v>
      </c>
      <c r="H147" s="72">
        <f t="shared" ref="H147" si="154">SUM(H146)</f>
        <v>4</v>
      </c>
      <c r="I147" s="72">
        <f t="shared" ref="I147" si="155">SUM(I146)</f>
        <v>22</v>
      </c>
      <c r="J147" s="75">
        <f>+H147/I147</f>
        <v>0.18181818181818182</v>
      </c>
      <c r="K147" s="24"/>
      <c r="L147" s="1"/>
      <c r="M147" s="1"/>
      <c r="N147" s="24"/>
      <c r="O147" s="72">
        <f t="shared" ref="O147" si="156">SUM(O146)</f>
        <v>11</v>
      </c>
      <c r="P147" s="72">
        <f t="shared" ref="P147" si="157">SUM(P146)</f>
        <v>27</v>
      </c>
      <c r="Q147" s="75">
        <f>+O147/P147</f>
        <v>0.40740740740740738</v>
      </c>
      <c r="R147" s="24"/>
      <c r="S147" s="72">
        <f t="shared" ref="S147" si="158">SUM(S146)</f>
        <v>4</v>
      </c>
      <c r="T147" s="72">
        <f t="shared" ref="T147" si="159">SUM(T146)</f>
        <v>6</v>
      </c>
      <c r="U147" s="72">
        <f t="shared" ref="U147" si="160">SUM(U146)</f>
        <v>10</v>
      </c>
      <c r="V147" s="74">
        <f>+U147/E147</f>
        <v>0.55555555555555558</v>
      </c>
      <c r="W147" s="24"/>
      <c r="X147" s="72">
        <f>SUM(X146)</f>
        <v>8</v>
      </c>
      <c r="Y147" s="74">
        <f>+X147/E147</f>
        <v>0.44444444444444442</v>
      </c>
      <c r="Z147" s="24"/>
      <c r="AA147" s="72">
        <f>SUM(AA146)</f>
        <v>18</v>
      </c>
      <c r="AB147" s="76">
        <f>+AA147/E147</f>
        <v>1</v>
      </c>
      <c r="AC147" s="24"/>
      <c r="AD147" s="72">
        <f>SUM(AD146)</f>
        <v>3</v>
      </c>
      <c r="AE147" s="72">
        <f>SUM(AE146)</f>
        <v>26</v>
      </c>
      <c r="AF147" s="74">
        <f>+AE147/E147</f>
        <v>1.4444444444444444</v>
      </c>
      <c r="AG147" s="72">
        <f>SUM(AG146)</f>
        <v>0</v>
      </c>
      <c r="AH147" s="24"/>
      <c r="AI147" s="72">
        <f>SUM(AI146)</f>
        <v>19</v>
      </c>
      <c r="AJ147" s="74">
        <f>+AI147/E147</f>
        <v>1.0555555555555556</v>
      </c>
      <c r="AK147" s="75">
        <f>(+(AI147)+(U147)+(2*X147)+(AD147)-(AE147))/F147</f>
        <v>0.15172413793103448</v>
      </c>
      <c r="AL147" s="24"/>
      <c r="AM147" s="6"/>
      <c r="AN147" s="6"/>
      <c r="AO147" s="1"/>
      <c r="AP147" s="79"/>
      <c r="AQ147" s="79"/>
      <c r="AR147" s="10"/>
      <c r="AS147" s="79"/>
      <c r="AT147" s="79"/>
      <c r="AU147" s="80"/>
      <c r="AV147" s="94"/>
      <c r="AW147" s="79"/>
      <c r="AX147" s="79"/>
      <c r="AY147" s="10"/>
      <c r="AZ147" s="80"/>
      <c r="BA147" s="80"/>
      <c r="BB147" s="77"/>
      <c r="BC147" s="77"/>
      <c r="BD147" s="77"/>
    </row>
    <row r="148" spans="1:56" x14ac:dyDescent="0.3">
      <c r="A148" s="7"/>
      <c r="B148" s="6"/>
      <c r="C148" s="6"/>
      <c r="D148" s="15"/>
      <c r="E148" s="1"/>
      <c r="F148" s="8"/>
      <c r="G148" s="9"/>
      <c r="H148" s="1"/>
      <c r="I148" s="1"/>
      <c r="J148" s="10"/>
      <c r="K148" s="24"/>
      <c r="L148" s="1"/>
      <c r="M148" s="1"/>
      <c r="N148" s="24"/>
      <c r="O148" s="1"/>
      <c r="P148" s="1"/>
      <c r="Q148" s="10"/>
      <c r="R148" s="24"/>
      <c r="S148" s="1"/>
      <c r="T148" s="1"/>
      <c r="U148" s="1"/>
      <c r="V148" s="9"/>
      <c r="W148" s="24"/>
      <c r="X148" s="1"/>
      <c r="Y148" s="9"/>
      <c r="Z148" s="24"/>
      <c r="AA148" s="1"/>
      <c r="AB148" s="11"/>
      <c r="AC148" s="24"/>
      <c r="AD148" s="1"/>
      <c r="AE148" s="1"/>
      <c r="AF148" s="9"/>
      <c r="AG148" s="1"/>
      <c r="AH148" s="24"/>
      <c r="AI148" s="1"/>
      <c r="AJ148" s="9"/>
      <c r="AK148" s="10"/>
      <c r="AL148" s="24"/>
      <c r="AM148" s="6"/>
      <c r="AN148" s="6"/>
      <c r="AO148" s="1"/>
      <c r="AP148" s="79"/>
      <c r="AQ148" s="79"/>
      <c r="AR148" s="10"/>
      <c r="AS148" s="79"/>
      <c r="AT148" s="79"/>
      <c r="AU148" s="80"/>
      <c r="AV148" s="94"/>
      <c r="AW148" s="79"/>
      <c r="AX148" s="79"/>
      <c r="AY148" s="10"/>
      <c r="AZ148" s="80"/>
      <c r="BA148" s="80"/>
      <c r="BB148" s="77"/>
      <c r="BC148" s="77"/>
      <c r="BD148" s="77"/>
    </row>
    <row r="149" spans="1:56" x14ac:dyDescent="0.3">
      <c r="A149" s="7" t="s">
        <v>31</v>
      </c>
      <c r="B149" s="6" t="s">
        <v>32</v>
      </c>
      <c r="C149" s="6" t="s">
        <v>45</v>
      </c>
      <c r="D149" s="15">
        <v>42</v>
      </c>
      <c r="E149" s="1">
        <v>35</v>
      </c>
      <c r="F149" s="8">
        <v>1102</v>
      </c>
      <c r="G149" s="9">
        <f>+F149/E149</f>
        <v>31.485714285714284</v>
      </c>
      <c r="H149" s="1">
        <v>155</v>
      </c>
      <c r="I149" s="1">
        <v>341</v>
      </c>
      <c r="J149" s="10">
        <f>+H149/I149</f>
        <v>0.45454545454545453</v>
      </c>
      <c r="K149" s="24"/>
      <c r="L149" s="1">
        <v>0</v>
      </c>
      <c r="M149" s="1">
        <v>2</v>
      </c>
      <c r="N149" s="24"/>
      <c r="O149" s="1">
        <v>75</v>
      </c>
      <c r="P149" s="1">
        <v>89</v>
      </c>
      <c r="Q149" s="10">
        <f>+O149/P149</f>
        <v>0.84269662921348309</v>
      </c>
      <c r="R149" s="24"/>
      <c r="S149" s="1">
        <v>47</v>
      </c>
      <c r="T149" s="1">
        <v>78</v>
      </c>
      <c r="U149" s="1">
        <f>SUM(S149:T149)</f>
        <v>125</v>
      </c>
      <c r="V149" s="9">
        <f>+U149/E149</f>
        <v>3.5714285714285716</v>
      </c>
      <c r="W149" s="24"/>
      <c r="X149" s="1">
        <v>80</v>
      </c>
      <c r="Y149" s="9">
        <f>+X149/E149</f>
        <v>2.2857142857142856</v>
      </c>
      <c r="Z149" s="24"/>
      <c r="AA149" s="1">
        <v>124</v>
      </c>
      <c r="AB149" s="11">
        <f>+AA149/E149</f>
        <v>3.5428571428571427</v>
      </c>
      <c r="AC149" s="24"/>
      <c r="AD149" s="1">
        <v>42</v>
      </c>
      <c r="AE149" s="1">
        <v>117</v>
      </c>
      <c r="AF149" s="9">
        <f>+AE149/E149</f>
        <v>3.342857142857143</v>
      </c>
      <c r="AG149" s="1">
        <v>3</v>
      </c>
      <c r="AH149" s="24"/>
      <c r="AI149" s="1">
        <f>+(2*H149)+(1*L149)+(O149)</f>
        <v>385</v>
      </c>
      <c r="AJ149" s="9">
        <f>+AI149/E149</f>
        <v>11</v>
      </c>
      <c r="AK149" s="10">
        <f>(+(AI149)+(U149)+(2*X149)+(AD149)-(AE149))/F149</f>
        <v>0.53992740471869327</v>
      </c>
      <c r="AL149" s="24"/>
      <c r="AM149" s="6"/>
      <c r="AN149" s="6"/>
      <c r="AO149" s="1"/>
      <c r="AP149" s="79"/>
      <c r="AQ149" s="79"/>
      <c r="AR149" s="10"/>
      <c r="AS149" s="79"/>
      <c r="AT149" s="79"/>
      <c r="AU149" s="80"/>
      <c r="AV149" s="1"/>
      <c r="AW149" s="79"/>
      <c r="AX149" s="79"/>
      <c r="AY149" s="10"/>
      <c r="AZ149" s="80"/>
      <c r="BA149" s="80"/>
      <c r="BB149" s="77"/>
      <c r="BC149" s="77"/>
      <c r="BD149" s="77"/>
    </row>
    <row r="150" spans="1:56" x14ac:dyDescent="0.3">
      <c r="A150" s="7"/>
      <c r="B150" s="13" t="s">
        <v>32</v>
      </c>
      <c r="C150" s="13" t="s">
        <v>45</v>
      </c>
      <c r="D150" s="15"/>
      <c r="E150" s="72">
        <f>SUM(E149)</f>
        <v>35</v>
      </c>
      <c r="F150" s="72">
        <f>SUM(F149)</f>
        <v>1102</v>
      </c>
      <c r="G150" s="74">
        <f>+F150/E150</f>
        <v>31.485714285714284</v>
      </c>
      <c r="H150" s="72">
        <f t="shared" ref="H150" si="161">SUM(H149)</f>
        <v>155</v>
      </c>
      <c r="I150" s="72">
        <f t="shared" ref="I150" si="162">SUM(I149)</f>
        <v>341</v>
      </c>
      <c r="J150" s="75">
        <f>+H150/I150</f>
        <v>0.45454545454545453</v>
      </c>
      <c r="K150" s="24"/>
      <c r="L150" s="72">
        <f t="shared" ref="L150" si="163">SUM(L149)</f>
        <v>0</v>
      </c>
      <c r="M150" s="72">
        <f t="shared" ref="M150" si="164">SUM(M149)</f>
        <v>2</v>
      </c>
      <c r="N150" s="24"/>
      <c r="O150" s="72">
        <f t="shared" ref="O150" si="165">SUM(O149)</f>
        <v>75</v>
      </c>
      <c r="P150" s="72">
        <f t="shared" ref="P150" si="166">SUM(P149)</f>
        <v>89</v>
      </c>
      <c r="Q150" s="75">
        <f>+O150/P150</f>
        <v>0.84269662921348309</v>
      </c>
      <c r="R150" s="24"/>
      <c r="S150" s="72">
        <f t="shared" ref="S150" si="167">SUM(S149)</f>
        <v>47</v>
      </c>
      <c r="T150" s="72">
        <f t="shared" ref="T150" si="168">SUM(T149)</f>
        <v>78</v>
      </c>
      <c r="U150" s="72">
        <f t="shared" ref="U150" si="169">SUM(U149)</f>
        <v>125</v>
      </c>
      <c r="V150" s="74">
        <f>+U150/E150</f>
        <v>3.5714285714285716</v>
      </c>
      <c r="W150" s="24"/>
      <c r="X150" s="72">
        <f>SUM(X149)</f>
        <v>80</v>
      </c>
      <c r="Y150" s="74">
        <f>+X150/E150</f>
        <v>2.2857142857142856</v>
      </c>
      <c r="Z150" s="24"/>
      <c r="AA150" s="72">
        <f>SUM(AA149)</f>
        <v>124</v>
      </c>
      <c r="AB150" s="76">
        <f>+AA150/E150</f>
        <v>3.5428571428571427</v>
      </c>
      <c r="AC150" s="24"/>
      <c r="AD150" s="72">
        <f>SUM(AD149)</f>
        <v>42</v>
      </c>
      <c r="AE150" s="72">
        <f>SUM(AE149)</f>
        <v>117</v>
      </c>
      <c r="AF150" s="74">
        <f>+AE150/E150</f>
        <v>3.342857142857143</v>
      </c>
      <c r="AG150" s="72">
        <f>SUM(AG149)</f>
        <v>3</v>
      </c>
      <c r="AH150" s="24"/>
      <c r="AI150" s="72">
        <f>SUM(AI149)</f>
        <v>385</v>
      </c>
      <c r="AJ150" s="74">
        <f>+AI150/E150</f>
        <v>11</v>
      </c>
      <c r="AK150" s="75">
        <f>(+(AI150)+(U150)+(2*X150)+(AD150)-(AE150))/F150</f>
        <v>0.53992740471869327</v>
      </c>
      <c r="AL150" s="24"/>
      <c r="AM150" s="6"/>
      <c r="AN150" s="6"/>
      <c r="AO150" s="1"/>
      <c r="AP150" s="79"/>
      <c r="AQ150" s="79"/>
      <c r="AR150" s="10"/>
      <c r="AS150" s="79"/>
      <c r="AT150" s="79"/>
      <c r="AU150" s="80"/>
      <c r="AV150" s="1"/>
      <c r="AW150" s="79"/>
      <c r="AX150" s="79"/>
      <c r="AY150" s="10"/>
      <c r="AZ150" s="80"/>
      <c r="BA150" s="80"/>
      <c r="BB150" s="77"/>
      <c r="BC150" s="77"/>
      <c r="BD150" s="77"/>
    </row>
    <row r="151" spans="1:56" x14ac:dyDescent="0.3">
      <c r="A151" s="7"/>
      <c r="B151" s="6"/>
      <c r="C151" s="6"/>
      <c r="D151" s="15"/>
      <c r="E151" s="1"/>
      <c r="F151" s="8"/>
      <c r="G151" s="9"/>
      <c r="H151" s="1"/>
      <c r="I151" s="1"/>
      <c r="J151" s="10"/>
      <c r="K151" s="24"/>
      <c r="L151" s="1"/>
      <c r="M151" s="1"/>
      <c r="N151" s="24"/>
      <c r="O151" s="1"/>
      <c r="P151" s="1"/>
      <c r="Q151" s="10"/>
      <c r="R151" s="24"/>
      <c r="S151" s="1"/>
      <c r="T151" s="1"/>
      <c r="U151" s="1"/>
      <c r="V151" s="9"/>
      <c r="W151" s="24"/>
      <c r="X151" s="1"/>
      <c r="Y151" s="9"/>
      <c r="Z151" s="24"/>
      <c r="AA151" s="1"/>
      <c r="AB151" s="11"/>
      <c r="AC151" s="24"/>
      <c r="AD151" s="1"/>
      <c r="AE151" s="1"/>
      <c r="AF151" s="9"/>
      <c r="AG151" s="1"/>
      <c r="AH151" s="24"/>
      <c r="AI151" s="1"/>
      <c r="AJ151" s="9"/>
      <c r="AK151" s="10"/>
      <c r="AL151" s="24"/>
      <c r="AM151" s="6"/>
      <c r="AN151" s="6"/>
      <c r="AO151" s="1"/>
      <c r="AP151" s="79"/>
      <c r="AQ151" s="79"/>
      <c r="AR151" s="10"/>
      <c r="AS151" s="79"/>
      <c r="AT151" s="79"/>
      <c r="AU151" s="80"/>
      <c r="AV151" s="1"/>
      <c r="AW151" s="79"/>
      <c r="AX151" s="79"/>
      <c r="AY151" s="10"/>
      <c r="AZ151" s="80"/>
      <c r="BA151" s="80"/>
      <c r="BB151" s="77"/>
      <c r="BC151" s="77"/>
      <c r="BD151" s="77"/>
    </row>
    <row r="152" spans="1:56" x14ac:dyDescent="0.3">
      <c r="A152" s="7" t="s">
        <v>67</v>
      </c>
      <c r="B152" s="6" t="s">
        <v>32</v>
      </c>
      <c r="C152" s="6" t="s">
        <v>80</v>
      </c>
      <c r="D152" s="15">
        <v>14</v>
      </c>
      <c r="E152" s="1">
        <v>4</v>
      </c>
      <c r="F152" s="83">
        <v>30</v>
      </c>
      <c r="G152" s="88">
        <f>+F152/E152</f>
        <v>7.5</v>
      </c>
      <c r="H152" s="80">
        <v>4</v>
      </c>
      <c r="I152" s="80">
        <v>7</v>
      </c>
      <c r="J152" s="89">
        <f>+H152/I152</f>
        <v>0.5714285714285714</v>
      </c>
      <c r="K152" s="90"/>
      <c r="L152" s="80"/>
      <c r="M152" s="80"/>
      <c r="N152" s="90"/>
      <c r="O152" s="80">
        <v>3</v>
      </c>
      <c r="P152" s="80">
        <v>4</v>
      </c>
      <c r="Q152" s="89">
        <f>+O152/P152</f>
        <v>0.75</v>
      </c>
      <c r="R152" s="90"/>
      <c r="S152" s="80">
        <v>1</v>
      </c>
      <c r="T152" s="80">
        <v>0</v>
      </c>
      <c r="U152" s="80">
        <f>SUM(S152:T152)</f>
        <v>1</v>
      </c>
      <c r="V152" s="88">
        <f>+U152/E152</f>
        <v>0.25</v>
      </c>
      <c r="W152" s="90"/>
      <c r="X152" s="80">
        <v>1</v>
      </c>
      <c r="Y152" s="88">
        <f>+X152/E152</f>
        <v>0.25</v>
      </c>
      <c r="Z152" s="90"/>
      <c r="AA152" s="80">
        <v>2</v>
      </c>
      <c r="AB152" s="91">
        <f>+AA152/E152</f>
        <v>0.5</v>
      </c>
      <c r="AC152" s="90"/>
      <c r="AD152" s="80">
        <v>2</v>
      </c>
      <c r="AE152" s="80">
        <v>11</v>
      </c>
      <c r="AF152" s="88">
        <f>+AE152/E152</f>
        <v>2.75</v>
      </c>
      <c r="AG152" s="80"/>
      <c r="AH152" s="90"/>
      <c r="AI152" s="80">
        <f>+(2*H152)+(1*L152)+(O152)</f>
        <v>11</v>
      </c>
      <c r="AJ152" s="88">
        <f>+AI152/E152</f>
        <v>2.75</v>
      </c>
      <c r="AK152" s="89">
        <f>(+(AI152)+(U152)+(2*X152)+(AD152)-(AE152))/F152</f>
        <v>0.16666666666666666</v>
      </c>
      <c r="AL152" s="24"/>
      <c r="AM152" s="6"/>
      <c r="AN152" s="6"/>
      <c r="AO152" s="1"/>
      <c r="AP152" s="79"/>
      <c r="AQ152" s="79"/>
      <c r="AR152" s="10"/>
      <c r="AS152" s="79"/>
      <c r="AT152" s="79"/>
      <c r="AU152" s="80"/>
      <c r="AV152" s="1"/>
      <c r="AW152" s="79"/>
      <c r="AX152" s="79"/>
      <c r="AY152" s="10"/>
      <c r="AZ152" s="80"/>
      <c r="BA152" s="80"/>
      <c r="BB152" s="77"/>
      <c r="BC152" s="77"/>
      <c r="BD152" s="77"/>
    </row>
    <row r="153" spans="1:56" x14ac:dyDescent="0.3">
      <c r="A153" s="7"/>
      <c r="B153" s="13" t="s">
        <v>32</v>
      </c>
      <c r="C153" s="13" t="s">
        <v>80</v>
      </c>
      <c r="D153" s="15"/>
      <c r="E153" s="72">
        <f>SUM(E152)</f>
        <v>4</v>
      </c>
      <c r="F153" s="72">
        <f>SUM(F152)</f>
        <v>30</v>
      </c>
      <c r="G153" s="74">
        <f>+F153/E153</f>
        <v>7.5</v>
      </c>
      <c r="H153" s="72">
        <f t="shared" ref="H153" si="170">SUM(H152)</f>
        <v>4</v>
      </c>
      <c r="I153" s="72">
        <f t="shared" ref="I153" si="171">SUM(I152)</f>
        <v>7</v>
      </c>
      <c r="J153" s="75">
        <f>+H153/I153</f>
        <v>0.5714285714285714</v>
      </c>
      <c r="K153" s="24"/>
      <c r="L153" s="1"/>
      <c r="M153" s="1"/>
      <c r="N153" s="24"/>
      <c r="O153" s="72">
        <f t="shared" ref="O153" si="172">SUM(O152)</f>
        <v>3</v>
      </c>
      <c r="P153" s="72">
        <f t="shared" ref="P153" si="173">SUM(P152)</f>
        <v>4</v>
      </c>
      <c r="Q153" s="75">
        <f>+O153/P153</f>
        <v>0.75</v>
      </c>
      <c r="R153" s="24"/>
      <c r="S153" s="72">
        <f t="shared" ref="S153" si="174">SUM(S152)</f>
        <v>1</v>
      </c>
      <c r="T153" s="72">
        <f t="shared" ref="T153" si="175">SUM(T152)</f>
        <v>0</v>
      </c>
      <c r="U153" s="72">
        <f t="shared" ref="U153" si="176">SUM(U152)</f>
        <v>1</v>
      </c>
      <c r="V153" s="74">
        <f>+U153/E153</f>
        <v>0.25</v>
      </c>
      <c r="W153" s="24"/>
      <c r="X153" s="72">
        <f>SUM(X152)</f>
        <v>1</v>
      </c>
      <c r="Y153" s="74">
        <f>+X153/E153</f>
        <v>0.25</v>
      </c>
      <c r="Z153" s="24"/>
      <c r="AA153" s="72">
        <f>SUM(AA152)</f>
        <v>2</v>
      </c>
      <c r="AB153" s="76">
        <f>+AA153/E153</f>
        <v>0.5</v>
      </c>
      <c r="AC153" s="24"/>
      <c r="AD153" s="72">
        <f>SUM(AD152)</f>
        <v>2</v>
      </c>
      <c r="AE153" s="72">
        <f>SUM(AE152)</f>
        <v>11</v>
      </c>
      <c r="AF153" s="74">
        <f>+AE153/E153</f>
        <v>2.75</v>
      </c>
      <c r="AG153" s="72">
        <f>SUM(AG152)</f>
        <v>0</v>
      </c>
      <c r="AH153" s="24"/>
      <c r="AI153" s="72">
        <f>SUM(AI152)</f>
        <v>11</v>
      </c>
      <c r="AJ153" s="74">
        <f>+AI153/E153</f>
        <v>2.75</v>
      </c>
      <c r="AK153" s="75">
        <f>(+(AI153)+(U153)+(2*X153)+(AD153)-(AE153))/F153</f>
        <v>0.16666666666666666</v>
      </c>
      <c r="AL153" s="24"/>
      <c r="AM153" s="6"/>
      <c r="AN153" s="6"/>
      <c r="AO153" s="1"/>
      <c r="AP153" s="79"/>
      <c r="AQ153" s="79"/>
      <c r="AR153" s="10"/>
      <c r="AS153" s="79"/>
      <c r="AT153" s="79"/>
      <c r="AU153" s="80"/>
      <c r="AV153" s="1"/>
      <c r="AW153" s="79"/>
      <c r="AX153" s="79"/>
      <c r="AY153" s="10"/>
      <c r="AZ153" s="80"/>
      <c r="BA153" s="80"/>
      <c r="BB153" s="77"/>
      <c r="BC153" s="77"/>
      <c r="BD153" s="77"/>
    </row>
    <row r="154" spans="1:56" x14ac:dyDescent="0.3">
      <c r="A154" s="7"/>
      <c r="B154" s="6"/>
      <c r="C154" s="6"/>
      <c r="D154" s="15"/>
      <c r="E154" s="1"/>
      <c r="F154" s="83"/>
      <c r="G154" s="88"/>
      <c r="H154" s="80"/>
      <c r="I154" s="80"/>
      <c r="J154" s="89"/>
      <c r="K154" s="90"/>
      <c r="L154" s="80"/>
      <c r="M154" s="80"/>
      <c r="N154" s="90"/>
      <c r="O154" s="80"/>
      <c r="P154" s="80"/>
      <c r="Q154" s="89"/>
      <c r="R154" s="90"/>
      <c r="S154" s="80"/>
      <c r="T154" s="80"/>
      <c r="U154" s="80"/>
      <c r="V154" s="88"/>
      <c r="W154" s="90"/>
      <c r="X154" s="80"/>
      <c r="Y154" s="88"/>
      <c r="Z154" s="90"/>
      <c r="AA154" s="80"/>
      <c r="AB154" s="91"/>
      <c r="AC154" s="90"/>
      <c r="AD154" s="80"/>
      <c r="AE154" s="80"/>
      <c r="AF154" s="88"/>
      <c r="AG154" s="80"/>
      <c r="AH154" s="90"/>
      <c r="AI154" s="80"/>
      <c r="AJ154" s="88"/>
      <c r="AK154" s="89"/>
      <c r="AL154" s="24"/>
      <c r="AM154" s="6"/>
      <c r="AN154" s="6"/>
      <c r="AO154" s="1"/>
      <c r="AP154" s="79"/>
      <c r="AQ154" s="79"/>
      <c r="AR154" s="10"/>
      <c r="AS154" s="79"/>
      <c r="AT154" s="79"/>
      <c r="AU154" s="80"/>
      <c r="AV154" s="1"/>
      <c r="AW154" s="79"/>
      <c r="AX154" s="79"/>
      <c r="AY154" s="10"/>
      <c r="AZ154" s="80"/>
      <c r="BA154" s="80"/>
      <c r="BB154" s="77"/>
      <c r="BC154" s="77"/>
      <c r="BD154" s="77"/>
    </row>
    <row r="155" spans="1:56" x14ac:dyDescent="0.3">
      <c r="A155" s="7" t="s">
        <v>31</v>
      </c>
      <c r="B155" s="6" t="s">
        <v>32</v>
      </c>
      <c r="C155" s="6" t="s">
        <v>47</v>
      </c>
      <c r="D155" s="15">
        <v>30</v>
      </c>
      <c r="E155" s="1">
        <v>12</v>
      </c>
      <c r="F155" s="8">
        <v>273</v>
      </c>
      <c r="G155" s="9">
        <f>+F155/E155</f>
        <v>22.75</v>
      </c>
      <c r="H155" s="1">
        <v>28</v>
      </c>
      <c r="I155" s="1">
        <v>66</v>
      </c>
      <c r="J155" s="10">
        <f>+H155/I155</f>
        <v>0.42424242424242425</v>
      </c>
      <c r="K155" s="24"/>
      <c r="L155" s="1"/>
      <c r="M155" s="1"/>
      <c r="N155" s="24"/>
      <c r="O155" s="1">
        <v>19</v>
      </c>
      <c r="P155" s="1">
        <v>30</v>
      </c>
      <c r="Q155" s="10">
        <f>+O155/P155</f>
        <v>0.6333333333333333</v>
      </c>
      <c r="R155" s="24"/>
      <c r="S155" s="1">
        <v>5</v>
      </c>
      <c r="T155" s="1">
        <v>27</v>
      </c>
      <c r="U155" s="1">
        <f>SUM(S155:T155)</f>
        <v>32</v>
      </c>
      <c r="V155" s="9">
        <f>+U155/E155</f>
        <v>2.6666666666666665</v>
      </c>
      <c r="W155" s="24"/>
      <c r="X155" s="1">
        <v>20</v>
      </c>
      <c r="Y155" s="9">
        <f>+X155/E155</f>
        <v>1.6666666666666667</v>
      </c>
      <c r="Z155" s="24"/>
      <c r="AA155" s="1">
        <v>14</v>
      </c>
      <c r="AB155" s="11">
        <f>+AA155/E155</f>
        <v>1.1666666666666667</v>
      </c>
      <c r="AC155" s="24"/>
      <c r="AD155" s="1">
        <v>6</v>
      </c>
      <c r="AE155" s="1">
        <v>30</v>
      </c>
      <c r="AF155" s="9">
        <f>+AE155/E155</f>
        <v>2.5</v>
      </c>
      <c r="AG155" s="1">
        <v>6</v>
      </c>
      <c r="AH155" s="24"/>
      <c r="AI155" s="1">
        <f>+(2*H155)+(1*L155)+(O155)</f>
        <v>75</v>
      </c>
      <c r="AJ155" s="9">
        <f>+AI155/E155</f>
        <v>6.25</v>
      </c>
      <c r="AK155" s="10">
        <f>(+(AI155)+(U155)+(2*X155)+(AD155)-(AE155))/F155</f>
        <v>0.45054945054945056</v>
      </c>
      <c r="AL155" s="24"/>
      <c r="AM155" s="6"/>
      <c r="AN155" s="6"/>
      <c r="AO155" s="1"/>
      <c r="AP155" s="79"/>
      <c r="AQ155" s="79"/>
      <c r="AR155" s="10"/>
      <c r="AS155" s="79"/>
      <c r="AT155" s="79"/>
      <c r="AU155" s="80"/>
      <c r="AV155" s="1"/>
      <c r="AW155" s="79"/>
      <c r="AX155" s="79"/>
      <c r="AY155" s="10"/>
      <c r="AZ155" s="80"/>
      <c r="BA155" s="80"/>
      <c r="BB155" s="77"/>
      <c r="BC155" s="77"/>
      <c r="BD155" s="77"/>
    </row>
    <row r="156" spans="1:56" x14ac:dyDescent="0.3">
      <c r="A156" s="7" t="s">
        <v>67</v>
      </c>
      <c r="B156" s="6" t="s">
        <v>32</v>
      </c>
      <c r="C156" s="6" t="s">
        <v>47</v>
      </c>
      <c r="D156" s="15">
        <v>30</v>
      </c>
      <c r="E156" s="1">
        <v>18</v>
      </c>
      <c r="F156" s="83">
        <v>146</v>
      </c>
      <c r="G156" s="88">
        <f>+F156/E156</f>
        <v>8.1111111111111107</v>
      </c>
      <c r="H156" s="80">
        <v>18</v>
      </c>
      <c r="I156" s="80">
        <v>43</v>
      </c>
      <c r="J156" s="89">
        <f>+H156/I156</f>
        <v>0.41860465116279072</v>
      </c>
      <c r="K156" s="90"/>
      <c r="L156" s="80">
        <v>0</v>
      </c>
      <c r="M156" s="80">
        <v>2</v>
      </c>
      <c r="N156" s="90"/>
      <c r="O156" s="80">
        <v>12</v>
      </c>
      <c r="P156" s="80">
        <v>20</v>
      </c>
      <c r="Q156" s="89">
        <f>+O156/P156</f>
        <v>0.6</v>
      </c>
      <c r="R156" s="90"/>
      <c r="S156" s="80">
        <v>10</v>
      </c>
      <c r="T156" s="80">
        <v>9</v>
      </c>
      <c r="U156" s="80">
        <f>SUM(S156:T156)</f>
        <v>19</v>
      </c>
      <c r="V156" s="88">
        <f>+U156/E156</f>
        <v>1.0555555555555556</v>
      </c>
      <c r="W156" s="90"/>
      <c r="X156" s="80">
        <v>13</v>
      </c>
      <c r="Y156" s="88">
        <f>+X156/E156</f>
        <v>0.72222222222222221</v>
      </c>
      <c r="Z156" s="90"/>
      <c r="AA156" s="80">
        <v>7</v>
      </c>
      <c r="AB156" s="91">
        <f>+AA156/E156</f>
        <v>0.3888888888888889</v>
      </c>
      <c r="AC156" s="90"/>
      <c r="AD156" s="80">
        <v>4</v>
      </c>
      <c r="AE156" s="80">
        <v>10</v>
      </c>
      <c r="AF156" s="88">
        <f>+AE156/E156</f>
        <v>0.55555555555555558</v>
      </c>
      <c r="AG156" s="80"/>
      <c r="AH156" s="90"/>
      <c r="AI156" s="80">
        <f>+(2*H156)+(1*L156)+(O156)</f>
        <v>48</v>
      </c>
      <c r="AJ156" s="88">
        <f>+AI156/E156</f>
        <v>2.6666666666666665</v>
      </c>
      <c r="AK156" s="89">
        <f>(+(AI156)+(U156)+(2*X156)+(AD156)-(AE156))/F156</f>
        <v>0.59589041095890416</v>
      </c>
      <c r="AL156" s="24"/>
      <c r="AM156" s="6"/>
      <c r="AN156" s="6"/>
      <c r="AO156" s="1"/>
      <c r="AP156" s="79"/>
      <c r="AQ156" s="79"/>
      <c r="AR156" s="10"/>
      <c r="AS156" s="79"/>
      <c r="AT156" s="79"/>
      <c r="AU156" s="80"/>
      <c r="AV156" s="1"/>
      <c r="AW156" s="79"/>
      <c r="AX156" s="79"/>
      <c r="AY156" s="10"/>
      <c r="AZ156" s="80"/>
      <c r="BA156" s="80"/>
      <c r="BB156" s="77"/>
      <c r="BC156" s="77"/>
      <c r="BD156" s="77"/>
    </row>
    <row r="157" spans="1:56" x14ac:dyDescent="0.3">
      <c r="A157" s="7"/>
      <c r="B157" s="13" t="s">
        <v>32</v>
      </c>
      <c r="C157" s="13" t="s">
        <v>47</v>
      </c>
      <c r="D157" s="15"/>
      <c r="E157" s="72">
        <f>SUM(E155:E156)</f>
        <v>30</v>
      </c>
      <c r="F157" s="73">
        <f>SUM(F155:F156)</f>
        <v>419</v>
      </c>
      <c r="G157" s="74">
        <f>+F157/E157</f>
        <v>13.966666666666667</v>
      </c>
      <c r="H157" s="72">
        <f t="shared" ref="H157" si="177">SUM(H155:H156)</f>
        <v>46</v>
      </c>
      <c r="I157" s="72">
        <f t="shared" ref="I157" si="178">SUM(I155:I156)</f>
        <v>109</v>
      </c>
      <c r="J157" s="75">
        <f>+H157/I157</f>
        <v>0.42201834862385323</v>
      </c>
      <c r="K157" s="90"/>
      <c r="L157" s="72">
        <f t="shared" ref="L157" si="179">SUM(L156)</f>
        <v>0</v>
      </c>
      <c r="M157" s="72">
        <f t="shared" ref="M157" si="180">SUM(M156)</f>
        <v>2</v>
      </c>
      <c r="N157" s="90"/>
      <c r="O157" s="72">
        <f t="shared" ref="O157" si="181">SUM(O155:O156)</f>
        <v>31</v>
      </c>
      <c r="P157" s="72">
        <f t="shared" ref="P157" si="182">SUM(P155:P156)</f>
        <v>50</v>
      </c>
      <c r="Q157" s="75">
        <f>+O157/P157</f>
        <v>0.62</v>
      </c>
      <c r="R157" s="90"/>
      <c r="S157" s="72">
        <f t="shared" ref="S157" si="183">SUM(S155:S156)</f>
        <v>15</v>
      </c>
      <c r="T157" s="72">
        <f t="shared" ref="T157" si="184">SUM(T155:T156)</f>
        <v>36</v>
      </c>
      <c r="U157" s="72">
        <f t="shared" ref="U157" si="185">SUM(U155:U156)</f>
        <v>51</v>
      </c>
      <c r="V157" s="74">
        <f>+U157/E157</f>
        <v>1.7</v>
      </c>
      <c r="W157" s="90"/>
      <c r="X157" s="72">
        <f>SUM(X155:X156)</f>
        <v>33</v>
      </c>
      <c r="Y157" s="74">
        <f>+X157/E157</f>
        <v>1.1000000000000001</v>
      </c>
      <c r="Z157" s="90"/>
      <c r="AA157" s="72">
        <f>SUM(AA155:AA156)</f>
        <v>21</v>
      </c>
      <c r="AB157" s="76">
        <f>+AA157/E157</f>
        <v>0.7</v>
      </c>
      <c r="AC157" s="90"/>
      <c r="AD157" s="72">
        <f t="shared" ref="AD157" si="186">SUM(AD155:AD156)</f>
        <v>10</v>
      </c>
      <c r="AE157" s="72">
        <f t="shared" ref="AE157" si="187">SUM(AE155:AE156)</f>
        <v>40</v>
      </c>
      <c r="AF157" s="74">
        <f>+AE157/E157</f>
        <v>1.3333333333333333</v>
      </c>
      <c r="AG157" s="72">
        <f>SUM(AG155:AG156)</f>
        <v>6</v>
      </c>
      <c r="AH157" s="90"/>
      <c r="AI157" s="73">
        <f>SUM(AI155:AI156)</f>
        <v>123</v>
      </c>
      <c r="AJ157" s="74">
        <f>+AI157/E157</f>
        <v>4.0999999999999996</v>
      </c>
      <c r="AK157" s="75">
        <f>(+(AI157)+(U157)+(2*X157)+(AD157)-(AE157))/F157</f>
        <v>0.50119331742243434</v>
      </c>
      <c r="AL157" s="24"/>
      <c r="AM157" s="6"/>
      <c r="AN157" s="6"/>
      <c r="AO157" s="1"/>
      <c r="AP157" s="79"/>
      <c r="AQ157" s="79"/>
      <c r="AR157" s="10"/>
      <c r="AS157" s="79"/>
      <c r="AT157" s="79"/>
      <c r="AU157" s="80"/>
      <c r="AV157" s="1"/>
      <c r="AW157" s="79"/>
      <c r="AX157" s="79"/>
      <c r="AY157" s="10"/>
      <c r="AZ157" s="80"/>
      <c r="BA157" s="80"/>
      <c r="BB157" s="77"/>
      <c r="BC157" s="77"/>
      <c r="BD157" s="77"/>
    </row>
    <row r="158" spans="1:56" x14ac:dyDescent="0.3">
      <c r="A158" s="7"/>
      <c r="B158" s="6"/>
      <c r="C158" s="6"/>
      <c r="D158" s="15"/>
      <c r="E158" s="1"/>
      <c r="F158" s="83"/>
      <c r="G158" s="88"/>
      <c r="H158" s="80"/>
      <c r="I158" s="80"/>
      <c r="J158" s="89"/>
      <c r="K158" s="90"/>
      <c r="L158" s="80"/>
      <c r="M158" s="80"/>
      <c r="N158" s="90"/>
      <c r="O158" s="80"/>
      <c r="P158" s="80"/>
      <c r="Q158" s="89"/>
      <c r="R158" s="90"/>
      <c r="S158" s="80"/>
      <c r="T158" s="80"/>
      <c r="U158" s="80"/>
      <c r="V158" s="88"/>
      <c r="W158" s="90"/>
      <c r="X158" s="80"/>
      <c r="Y158" s="88"/>
      <c r="Z158" s="90"/>
      <c r="AA158" s="80"/>
      <c r="AB158" s="91"/>
      <c r="AC158" s="90"/>
      <c r="AD158" s="80"/>
      <c r="AE158" s="80"/>
      <c r="AF158" s="88"/>
      <c r="AG158" s="80"/>
      <c r="AH158" s="90"/>
      <c r="AI158" s="80"/>
      <c r="AJ158" s="88"/>
      <c r="AK158" s="89"/>
      <c r="AL158" s="24"/>
      <c r="AM158" s="6"/>
      <c r="AN158" s="6"/>
      <c r="AO158" s="1"/>
      <c r="AP158" s="79"/>
      <c r="AQ158" s="79"/>
      <c r="AR158" s="10"/>
      <c r="AS158" s="79"/>
      <c r="AT158" s="79"/>
      <c r="AU158" s="80"/>
      <c r="AV158" s="1"/>
      <c r="AW158" s="79"/>
      <c r="AX158" s="79"/>
      <c r="AY158" s="10"/>
      <c r="AZ158" s="80"/>
      <c r="BA158" s="80"/>
      <c r="BB158" s="77"/>
      <c r="BC158" s="77"/>
      <c r="BD158" s="77"/>
    </row>
    <row r="159" spans="1:56" x14ac:dyDescent="0.3">
      <c r="A159" s="7" t="s">
        <v>67</v>
      </c>
      <c r="B159" s="6" t="s">
        <v>32</v>
      </c>
      <c r="C159" s="6" t="s">
        <v>82</v>
      </c>
      <c r="D159" s="15">
        <v>42</v>
      </c>
      <c r="E159" s="1">
        <v>34</v>
      </c>
      <c r="F159" s="83">
        <v>596</v>
      </c>
      <c r="G159" s="88">
        <f>+F159/E159</f>
        <v>17.529411764705884</v>
      </c>
      <c r="H159" s="80">
        <v>99</v>
      </c>
      <c r="I159" s="80">
        <v>228</v>
      </c>
      <c r="J159" s="89">
        <f>+H159/I159</f>
        <v>0.43421052631578949</v>
      </c>
      <c r="K159" s="90"/>
      <c r="L159" s="80"/>
      <c r="M159" s="80"/>
      <c r="N159" s="90"/>
      <c r="O159" s="80">
        <v>46</v>
      </c>
      <c r="P159" s="80">
        <v>62</v>
      </c>
      <c r="Q159" s="89">
        <f>+O159/P159</f>
        <v>0.74193548387096775</v>
      </c>
      <c r="R159" s="90"/>
      <c r="S159" s="80">
        <v>57</v>
      </c>
      <c r="T159" s="80">
        <v>74</v>
      </c>
      <c r="U159" s="80">
        <f>SUM(S159:T159)</f>
        <v>131</v>
      </c>
      <c r="V159" s="88">
        <f>+U159/E159</f>
        <v>3.8529411764705883</v>
      </c>
      <c r="W159" s="90"/>
      <c r="X159" s="80">
        <v>12</v>
      </c>
      <c r="Y159" s="88">
        <f>+X159/E159</f>
        <v>0.35294117647058826</v>
      </c>
      <c r="Z159" s="90"/>
      <c r="AA159" s="80">
        <v>71</v>
      </c>
      <c r="AB159" s="91">
        <f>+AA159/E159</f>
        <v>2.0882352941176472</v>
      </c>
      <c r="AC159" s="90"/>
      <c r="AD159" s="80">
        <v>11</v>
      </c>
      <c r="AE159" s="80">
        <v>34</v>
      </c>
      <c r="AF159" s="88">
        <f>+AE159/E159</f>
        <v>1</v>
      </c>
      <c r="AG159" s="80">
        <v>3</v>
      </c>
      <c r="AH159" s="90"/>
      <c r="AI159" s="80">
        <f>+(2*H159)+(1*L159)+(O159)</f>
        <v>244</v>
      </c>
      <c r="AJ159" s="88">
        <f>+AI159/E159</f>
        <v>7.1764705882352944</v>
      </c>
      <c r="AK159" s="89">
        <f>(+(AI159)+(U159)+(2*X159)+(AD159)-(AE159))/F159</f>
        <v>0.63087248322147649</v>
      </c>
      <c r="AL159" s="24"/>
      <c r="AM159" s="6"/>
      <c r="AN159" s="6"/>
      <c r="AO159" s="1"/>
      <c r="AP159" s="79"/>
      <c r="AQ159" s="79"/>
      <c r="AR159" s="10"/>
      <c r="AS159" s="79"/>
      <c r="AT159" s="79"/>
      <c r="AU159" s="80"/>
      <c r="AV159" s="1"/>
      <c r="AW159" s="79"/>
      <c r="AX159" s="79"/>
      <c r="AY159" s="10"/>
      <c r="AZ159" s="80"/>
      <c r="BA159" s="80"/>
      <c r="BB159" s="77"/>
      <c r="BC159" s="77"/>
      <c r="BD159" s="77"/>
    </row>
    <row r="160" spans="1:56" x14ac:dyDescent="0.3">
      <c r="A160" s="7"/>
      <c r="B160" s="13" t="s">
        <v>32</v>
      </c>
      <c r="C160" s="13" t="s">
        <v>82</v>
      </c>
      <c r="D160" s="15"/>
      <c r="E160" s="72">
        <f>SUM(E159)</f>
        <v>34</v>
      </c>
      <c r="F160" s="72">
        <f>SUM(F159)</f>
        <v>596</v>
      </c>
      <c r="G160" s="74">
        <f>+F160/E160</f>
        <v>17.529411764705884</v>
      </c>
      <c r="H160" s="72">
        <f t="shared" ref="H160" si="188">SUM(H159)</f>
        <v>99</v>
      </c>
      <c r="I160" s="72">
        <f t="shared" ref="I160" si="189">SUM(I159)</f>
        <v>228</v>
      </c>
      <c r="J160" s="75">
        <f>+H160/I160</f>
        <v>0.43421052631578949</v>
      </c>
      <c r="K160" s="24"/>
      <c r="L160" s="1"/>
      <c r="M160" s="1"/>
      <c r="N160" s="24"/>
      <c r="O160" s="72">
        <f t="shared" ref="O160" si="190">SUM(O159)</f>
        <v>46</v>
      </c>
      <c r="P160" s="72">
        <f t="shared" ref="P160" si="191">SUM(P159)</f>
        <v>62</v>
      </c>
      <c r="Q160" s="75">
        <f>+O160/P160</f>
        <v>0.74193548387096775</v>
      </c>
      <c r="R160" s="24"/>
      <c r="S160" s="72">
        <f t="shared" ref="S160" si="192">SUM(S159)</f>
        <v>57</v>
      </c>
      <c r="T160" s="72">
        <f t="shared" ref="T160" si="193">SUM(T159)</f>
        <v>74</v>
      </c>
      <c r="U160" s="72">
        <f t="shared" ref="U160" si="194">SUM(U159)</f>
        <v>131</v>
      </c>
      <c r="V160" s="74">
        <f>+U160/E160</f>
        <v>3.8529411764705883</v>
      </c>
      <c r="W160" s="24"/>
      <c r="X160" s="72">
        <f>SUM(X159)</f>
        <v>12</v>
      </c>
      <c r="Y160" s="74">
        <f>+X160/E160</f>
        <v>0.35294117647058826</v>
      </c>
      <c r="Z160" s="24"/>
      <c r="AA160" s="72">
        <f>SUM(AA159)</f>
        <v>71</v>
      </c>
      <c r="AB160" s="76">
        <f>+AA160/E160</f>
        <v>2.0882352941176472</v>
      </c>
      <c r="AC160" s="24"/>
      <c r="AD160" s="72">
        <f>SUM(AD159)</f>
        <v>11</v>
      </c>
      <c r="AE160" s="72">
        <f>SUM(AE159)</f>
        <v>34</v>
      </c>
      <c r="AF160" s="74">
        <f>+AE160/E160</f>
        <v>1</v>
      </c>
      <c r="AG160" s="72">
        <f>SUM(AG159)</f>
        <v>3</v>
      </c>
      <c r="AH160" s="24"/>
      <c r="AI160" s="72">
        <f>SUM(AI159)</f>
        <v>244</v>
      </c>
      <c r="AJ160" s="74">
        <f>+AI160/E160</f>
        <v>7.1764705882352944</v>
      </c>
      <c r="AK160" s="75">
        <f>(+(AI160)+(U160)+(2*X160)+(AD160)-(AE160))/F160</f>
        <v>0.63087248322147649</v>
      </c>
      <c r="AL160" s="24"/>
      <c r="AM160" s="6"/>
      <c r="AN160" s="6"/>
      <c r="AO160" s="1"/>
      <c r="AP160" s="79"/>
      <c r="AQ160" s="79"/>
      <c r="AR160" s="10"/>
      <c r="AS160" s="79"/>
      <c r="AT160" s="79"/>
      <c r="AU160" s="80"/>
      <c r="AV160" s="1"/>
      <c r="AW160" s="79"/>
      <c r="AX160" s="79"/>
      <c r="AY160" s="10"/>
      <c r="AZ160" s="80"/>
      <c r="BA160" s="80"/>
      <c r="BB160" s="77"/>
      <c r="BC160" s="77"/>
      <c r="BD160" s="77"/>
    </row>
    <row r="161" spans="1:56" x14ac:dyDescent="0.3">
      <c r="A161" s="7"/>
      <c r="B161" s="6"/>
      <c r="C161" s="6"/>
      <c r="D161" s="15"/>
      <c r="E161" s="1"/>
      <c r="F161" s="83"/>
      <c r="G161" s="88"/>
      <c r="H161" s="80"/>
      <c r="I161" s="80"/>
      <c r="J161" s="89"/>
      <c r="K161" s="90"/>
      <c r="L161" s="80"/>
      <c r="M161" s="80"/>
      <c r="N161" s="90"/>
      <c r="O161" s="80"/>
      <c r="P161" s="80"/>
      <c r="Q161" s="89"/>
      <c r="R161" s="90"/>
      <c r="S161" s="80"/>
      <c r="T161" s="80"/>
      <c r="U161" s="80"/>
      <c r="V161" s="88"/>
      <c r="W161" s="90"/>
      <c r="X161" s="80"/>
      <c r="Y161" s="88"/>
      <c r="Z161" s="90"/>
      <c r="AA161" s="80"/>
      <c r="AB161" s="91"/>
      <c r="AC161" s="90"/>
      <c r="AD161" s="80"/>
      <c r="AE161" s="80"/>
      <c r="AF161" s="88"/>
      <c r="AG161" s="80"/>
      <c r="AH161" s="90"/>
      <c r="AI161" s="80"/>
      <c r="AJ161" s="88"/>
      <c r="AK161" s="89"/>
      <c r="AL161" s="24"/>
      <c r="AM161" s="6"/>
      <c r="AN161" s="6"/>
      <c r="AO161" s="1"/>
      <c r="AP161" s="79"/>
      <c r="AQ161" s="79"/>
      <c r="AR161" s="10"/>
      <c r="AS161" s="79"/>
      <c r="AT161" s="79"/>
      <c r="AU161" s="80"/>
      <c r="AV161" s="1"/>
      <c r="AW161" s="79"/>
      <c r="AX161" s="79"/>
      <c r="AY161" s="10"/>
      <c r="AZ161" s="80"/>
      <c r="BA161" s="80"/>
      <c r="BB161" s="77"/>
      <c r="BC161" s="77"/>
      <c r="BD161" s="77"/>
    </row>
    <row r="162" spans="1:56" x14ac:dyDescent="0.3">
      <c r="A162" s="7" t="s">
        <v>31</v>
      </c>
      <c r="B162" s="6" t="s">
        <v>32</v>
      </c>
      <c r="C162" s="6" t="s">
        <v>49</v>
      </c>
      <c r="D162" s="15">
        <v>22</v>
      </c>
      <c r="E162" s="1">
        <v>28</v>
      </c>
      <c r="F162" s="8">
        <v>1003</v>
      </c>
      <c r="G162" s="9">
        <f>+F162/E162</f>
        <v>35.821428571428569</v>
      </c>
      <c r="H162" s="1">
        <v>154</v>
      </c>
      <c r="I162" s="1">
        <v>327</v>
      </c>
      <c r="J162" s="10">
        <f>+H162/I162</f>
        <v>0.47094801223241589</v>
      </c>
      <c r="K162" s="24"/>
      <c r="L162" s="1">
        <v>0</v>
      </c>
      <c r="M162" s="1">
        <v>1</v>
      </c>
      <c r="N162" s="24"/>
      <c r="O162" s="1">
        <v>36</v>
      </c>
      <c r="P162" s="1">
        <v>47</v>
      </c>
      <c r="Q162" s="10">
        <f>+O162/P162</f>
        <v>0.76595744680851063</v>
      </c>
      <c r="R162" s="24"/>
      <c r="S162" s="1">
        <v>30</v>
      </c>
      <c r="T162" s="1">
        <v>84</v>
      </c>
      <c r="U162" s="1">
        <f>SUM(S162:T162)</f>
        <v>114</v>
      </c>
      <c r="V162" s="9">
        <f>+U162/E162</f>
        <v>4.0714285714285712</v>
      </c>
      <c r="W162" s="24"/>
      <c r="X162" s="1">
        <v>63</v>
      </c>
      <c r="Y162" s="9">
        <f>+X162/E162</f>
        <v>2.25</v>
      </c>
      <c r="Z162" s="24"/>
      <c r="AA162" s="1">
        <v>74</v>
      </c>
      <c r="AB162" s="11">
        <f>+AA162/E162</f>
        <v>2.6428571428571428</v>
      </c>
      <c r="AC162" s="24"/>
      <c r="AD162" s="1">
        <v>27</v>
      </c>
      <c r="AE162" s="1">
        <v>87</v>
      </c>
      <c r="AF162" s="9">
        <f>+AE162/E162</f>
        <v>3.1071428571428572</v>
      </c>
      <c r="AG162" s="1">
        <v>1</v>
      </c>
      <c r="AH162" s="24"/>
      <c r="AI162" s="1">
        <f>+(2*H162)+(1*L162)+(O162)</f>
        <v>344</v>
      </c>
      <c r="AJ162" s="9">
        <f>+AI162/E162</f>
        <v>12.285714285714286</v>
      </c>
      <c r="AK162" s="10">
        <f>(+(AI162)+(U162)+(2*X162)+(AD162)-(AE162))/F162</f>
        <v>0.52243270189431701</v>
      </c>
      <c r="AL162" s="24"/>
      <c r="AM162" s="6"/>
      <c r="AN162" s="6"/>
      <c r="AO162" s="1"/>
      <c r="AP162" s="79"/>
      <c r="AQ162" s="79"/>
      <c r="AR162" s="10"/>
      <c r="AS162" s="79"/>
      <c r="AT162" s="79"/>
      <c r="AU162" s="80"/>
      <c r="AV162" s="1"/>
      <c r="AW162" s="79"/>
      <c r="AX162" s="79"/>
      <c r="AY162" s="10"/>
      <c r="AZ162" s="80"/>
      <c r="BA162" s="80"/>
      <c r="BB162" s="77"/>
      <c r="BC162" s="77"/>
      <c r="BD162" s="77"/>
    </row>
    <row r="163" spans="1:56" x14ac:dyDescent="0.3">
      <c r="A163" s="7"/>
      <c r="B163" s="13" t="s">
        <v>32</v>
      </c>
      <c r="C163" s="13" t="s">
        <v>49</v>
      </c>
      <c r="D163" s="15"/>
      <c r="E163" s="72">
        <f>SUM(E162)</f>
        <v>28</v>
      </c>
      <c r="F163" s="72">
        <f>SUM(F162)</f>
        <v>1003</v>
      </c>
      <c r="G163" s="74">
        <f>+F163/E163</f>
        <v>35.821428571428569</v>
      </c>
      <c r="H163" s="72">
        <f t="shared" ref="H163" si="195">SUM(H162)</f>
        <v>154</v>
      </c>
      <c r="I163" s="72">
        <f t="shared" ref="I163" si="196">SUM(I162)</f>
        <v>327</v>
      </c>
      <c r="J163" s="75">
        <f>+H163/I163</f>
        <v>0.47094801223241589</v>
      </c>
      <c r="K163" s="24"/>
      <c r="L163" s="72">
        <f t="shared" ref="L163" si="197">SUM(L162)</f>
        <v>0</v>
      </c>
      <c r="M163" s="72">
        <f t="shared" ref="M163" si="198">SUM(M162)</f>
        <v>1</v>
      </c>
      <c r="N163" s="24"/>
      <c r="O163" s="72">
        <f t="shared" ref="O163" si="199">SUM(O162)</f>
        <v>36</v>
      </c>
      <c r="P163" s="72">
        <f t="shared" ref="P163" si="200">SUM(P162)</f>
        <v>47</v>
      </c>
      <c r="Q163" s="75">
        <f>+O163/P163</f>
        <v>0.76595744680851063</v>
      </c>
      <c r="R163" s="24"/>
      <c r="S163" s="72">
        <f t="shared" ref="S163" si="201">SUM(S162)</f>
        <v>30</v>
      </c>
      <c r="T163" s="72">
        <f t="shared" ref="T163" si="202">SUM(T162)</f>
        <v>84</v>
      </c>
      <c r="U163" s="72">
        <f t="shared" ref="U163" si="203">SUM(U162)</f>
        <v>114</v>
      </c>
      <c r="V163" s="74">
        <f>+U163/E163</f>
        <v>4.0714285714285712</v>
      </c>
      <c r="W163" s="24"/>
      <c r="X163" s="72">
        <f>SUM(X162)</f>
        <v>63</v>
      </c>
      <c r="Y163" s="74">
        <f>+X163/E163</f>
        <v>2.25</v>
      </c>
      <c r="Z163" s="24"/>
      <c r="AA163" s="72">
        <f>SUM(AA162)</f>
        <v>74</v>
      </c>
      <c r="AB163" s="76">
        <f>+AA163/E163</f>
        <v>2.6428571428571428</v>
      </c>
      <c r="AC163" s="24"/>
      <c r="AD163" s="72">
        <f>SUM(AD162)</f>
        <v>27</v>
      </c>
      <c r="AE163" s="72">
        <f>SUM(AE162)</f>
        <v>87</v>
      </c>
      <c r="AF163" s="74">
        <f>+AE163/E163</f>
        <v>3.1071428571428572</v>
      </c>
      <c r="AG163" s="72">
        <f>SUM(AG162)</f>
        <v>1</v>
      </c>
      <c r="AH163" s="24"/>
      <c r="AI163" s="72">
        <f>SUM(AI162)</f>
        <v>344</v>
      </c>
      <c r="AJ163" s="74">
        <f>+AI163/E163</f>
        <v>12.285714285714286</v>
      </c>
      <c r="AK163" s="75">
        <f>(+(AI163)+(U163)+(2*X163)+(AD163)-(AE163))/F163</f>
        <v>0.52243270189431701</v>
      </c>
      <c r="AL163" s="24"/>
      <c r="AM163" s="6"/>
      <c r="AN163" s="6"/>
      <c r="AO163" s="1"/>
      <c r="AP163" s="79"/>
      <c r="AQ163" s="79"/>
      <c r="AR163" s="10"/>
      <c r="AS163" s="79"/>
      <c r="AT163" s="79"/>
      <c r="AU163" s="80"/>
      <c r="AV163" s="1"/>
      <c r="AW163" s="79"/>
      <c r="AX163" s="79"/>
      <c r="AY163" s="10"/>
      <c r="AZ163" s="80"/>
      <c r="BA163" s="80"/>
      <c r="BB163" s="77"/>
      <c r="BC163" s="77"/>
      <c r="BD163" s="77"/>
    </row>
    <row r="164" spans="1:56" x14ac:dyDescent="0.3">
      <c r="A164" s="7"/>
      <c r="B164" s="6"/>
      <c r="C164" s="6"/>
      <c r="D164" s="15"/>
      <c r="E164" s="1"/>
      <c r="F164" s="8"/>
      <c r="G164" s="9"/>
      <c r="H164" s="1"/>
      <c r="I164" s="1"/>
      <c r="J164" s="10"/>
      <c r="K164" s="24"/>
      <c r="L164" s="1"/>
      <c r="M164" s="1"/>
      <c r="N164" s="24"/>
      <c r="O164" s="1"/>
      <c r="P164" s="1"/>
      <c r="Q164" s="10"/>
      <c r="R164" s="24"/>
      <c r="S164" s="1"/>
      <c r="T164" s="1"/>
      <c r="U164" s="1"/>
      <c r="V164" s="9"/>
      <c r="W164" s="24"/>
      <c r="X164" s="1"/>
      <c r="Y164" s="9"/>
      <c r="Z164" s="24"/>
      <c r="AA164" s="1"/>
      <c r="AB164" s="11"/>
      <c r="AC164" s="24"/>
      <c r="AD164" s="1"/>
      <c r="AE164" s="1"/>
      <c r="AF164" s="9"/>
      <c r="AG164" s="1"/>
      <c r="AH164" s="24"/>
      <c r="AI164" s="1"/>
      <c r="AJ164" s="9"/>
      <c r="AK164" s="10"/>
      <c r="AL164" s="24"/>
      <c r="AM164" s="6"/>
      <c r="AN164" s="6"/>
      <c r="AO164" s="1"/>
      <c r="AP164" s="79"/>
      <c r="AQ164" s="79"/>
      <c r="AR164" s="10"/>
      <c r="AS164" s="79"/>
      <c r="AT164" s="79"/>
      <c r="AU164" s="80"/>
      <c r="AV164" s="1"/>
      <c r="AW164" s="79"/>
      <c r="AX164" s="79"/>
      <c r="AY164" s="10"/>
      <c r="AZ164" s="80"/>
      <c r="BA164" s="80"/>
      <c r="BB164" s="77"/>
      <c r="BC164" s="77"/>
      <c r="BD164" s="77"/>
    </row>
    <row r="165" spans="1:56" x14ac:dyDescent="0.3">
      <c r="A165" s="7" t="s">
        <v>67</v>
      </c>
      <c r="B165" s="6" t="s">
        <v>32</v>
      </c>
      <c r="C165" s="6" t="s">
        <v>85</v>
      </c>
      <c r="D165" s="15">
        <v>15</v>
      </c>
      <c r="E165" s="1">
        <v>34</v>
      </c>
      <c r="F165" s="83">
        <v>1137</v>
      </c>
      <c r="G165" s="88">
        <f>+F165/E165</f>
        <v>33.441176470588232</v>
      </c>
      <c r="H165" s="80">
        <v>168</v>
      </c>
      <c r="I165" s="80">
        <v>362</v>
      </c>
      <c r="J165" s="89">
        <f>+H165/I165</f>
        <v>0.46408839779005523</v>
      </c>
      <c r="K165" s="90"/>
      <c r="L165" s="80"/>
      <c r="M165" s="80"/>
      <c r="N165" s="90"/>
      <c r="O165" s="80">
        <v>121</v>
      </c>
      <c r="P165" s="80">
        <v>182</v>
      </c>
      <c r="Q165" s="89">
        <f>+O165/P165</f>
        <v>0.6648351648351648</v>
      </c>
      <c r="R165" s="90"/>
      <c r="S165" s="80">
        <v>85</v>
      </c>
      <c r="T165" s="80">
        <v>140</v>
      </c>
      <c r="U165" s="80">
        <f>SUM(S165:T165)</f>
        <v>225</v>
      </c>
      <c r="V165" s="88">
        <f>+U165/E165</f>
        <v>6.617647058823529</v>
      </c>
      <c r="W165" s="90"/>
      <c r="X165" s="80">
        <v>143</v>
      </c>
      <c r="Y165" s="88">
        <f>+X165/E165</f>
        <v>4.2058823529411766</v>
      </c>
      <c r="Z165" s="90"/>
      <c r="AA165" s="80">
        <v>81</v>
      </c>
      <c r="AB165" s="91">
        <f>+AA165/E165</f>
        <v>2.3823529411764706</v>
      </c>
      <c r="AC165" s="90"/>
      <c r="AD165" s="80">
        <v>71</v>
      </c>
      <c r="AE165" s="80">
        <v>103</v>
      </c>
      <c r="AF165" s="88">
        <f>+AE165/E165</f>
        <v>3.0294117647058822</v>
      </c>
      <c r="AG165" s="80">
        <v>6</v>
      </c>
      <c r="AH165" s="90"/>
      <c r="AI165" s="80">
        <f>+(2*H165)+(1*L165)+(O165)</f>
        <v>457</v>
      </c>
      <c r="AJ165" s="88">
        <f>+AI165/E165</f>
        <v>13.441176470588236</v>
      </c>
      <c r="AK165" s="89">
        <f>(+(AI165)+(U165)+(2*X165)+(AD165)-(AE165))/F165</f>
        <v>0.82321899736147752</v>
      </c>
      <c r="AL165" s="24"/>
      <c r="AM165" s="6"/>
      <c r="AN165" s="6"/>
      <c r="AO165" s="1"/>
      <c r="AP165" s="40"/>
      <c r="AQ165" s="40"/>
      <c r="AR165" s="49"/>
      <c r="AS165" s="66"/>
      <c r="AT165" s="66"/>
      <c r="AU165" s="68"/>
      <c r="AV165" s="67"/>
      <c r="AW165" s="40"/>
      <c r="AX165" s="40"/>
      <c r="AY165" s="49"/>
      <c r="AZ165" s="66"/>
      <c r="BA165" s="66"/>
      <c r="BB165" s="77"/>
      <c r="BC165" s="77"/>
      <c r="BD165" s="77"/>
    </row>
    <row r="166" spans="1:56" x14ac:dyDescent="0.3">
      <c r="A166" s="7"/>
      <c r="B166" s="13" t="s">
        <v>32</v>
      </c>
      <c r="C166" s="13" t="s">
        <v>85</v>
      </c>
      <c r="D166" s="15"/>
      <c r="E166" s="72">
        <f>SUM(E165)</f>
        <v>34</v>
      </c>
      <c r="F166" s="72">
        <f>SUM(F165)</f>
        <v>1137</v>
      </c>
      <c r="G166" s="74">
        <f>+F166/E166</f>
        <v>33.441176470588232</v>
      </c>
      <c r="H166" s="72">
        <f t="shared" ref="H166" si="204">SUM(H165)</f>
        <v>168</v>
      </c>
      <c r="I166" s="72">
        <f t="shared" ref="I166" si="205">SUM(I165)</f>
        <v>362</v>
      </c>
      <c r="J166" s="75">
        <f>+H166/I166</f>
        <v>0.46408839779005523</v>
      </c>
      <c r="K166" s="24"/>
      <c r="L166" s="1"/>
      <c r="M166" s="1"/>
      <c r="N166" s="24"/>
      <c r="O166" s="72">
        <f t="shared" ref="O166" si="206">SUM(O165)</f>
        <v>121</v>
      </c>
      <c r="P166" s="72">
        <f t="shared" ref="P166" si="207">SUM(P165)</f>
        <v>182</v>
      </c>
      <c r="Q166" s="75">
        <f>+O166/P166</f>
        <v>0.6648351648351648</v>
      </c>
      <c r="R166" s="24"/>
      <c r="S166" s="72">
        <f t="shared" ref="S166" si="208">SUM(S165)</f>
        <v>85</v>
      </c>
      <c r="T166" s="72">
        <f t="shared" ref="T166" si="209">SUM(T165)</f>
        <v>140</v>
      </c>
      <c r="U166" s="72">
        <f t="shared" ref="U166" si="210">SUM(U165)</f>
        <v>225</v>
      </c>
      <c r="V166" s="74">
        <f>+U166/E166</f>
        <v>6.617647058823529</v>
      </c>
      <c r="W166" s="24"/>
      <c r="X166" s="72">
        <f>SUM(X165)</f>
        <v>143</v>
      </c>
      <c r="Y166" s="74">
        <f>+X166/E166</f>
        <v>4.2058823529411766</v>
      </c>
      <c r="Z166" s="24"/>
      <c r="AA166" s="72">
        <f>SUM(AA165)</f>
        <v>81</v>
      </c>
      <c r="AB166" s="76">
        <f>+AA166/E166</f>
        <v>2.3823529411764706</v>
      </c>
      <c r="AC166" s="24"/>
      <c r="AD166" s="72">
        <f>SUM(AD165)</f>
        <v>71</v>
      </c>
      <c r="AE166" s="72">
        <f>SUM(AE165)</f>
        <v>103</v>
      </c>
      <c r="AF166" s="74">
        <f>+AE166/E166</f>
        <v>3.0294117647058822</v>
      </c>
      <c r="AG166" s="72">
        <f>SUM(AG165)</f>
        <v>6</v>
      </c>
      <c r="AH166" s="24"/>
      <c r="AI166" s="72">
        <f>SUM(AI165)</f>
        <v>457</v>
      </c>
      <c r="AJ166" s="74">
        <f>+AI166/E166</f>
        <v>13.441176470588236</v>
      </c>
      <c r="AK166" s="75">
        <f>(+(AI166)+(U166)+(2*X166)+(AD166)-(AE166))/F166</f>
        <v>0.82321899736147752</v>
      </c>
      <c r="AL166" s="24"/>
      <c r="AM166" s="6"/>
      <c r="AN166" s="6"/>
      <c r="AO166" s="1"/>
      <c r="AP166" s="40"/>
      <c r="AQ166" s="40"/>
      <c r="AR166" s="49"/>
      <c r="AS166" s="66"/>
      <c r="AT166" s="66"/>
      <c r="AU166" s="68"/>
      <c r="AV166" s="67"/>
      <c r="AW166" s="40"/>
      <c r="AX166" s="40"/>
      <c r="AY166" s="49"/>
      <c r="AZ166" s="66"/>
      <c r="BA166" s="66"/>
      <c r="BB166" s="77"/>
      <c r="BC166" s="77"/>
      <c r="BD166" s="77"/>
    </row>
    <row r="167" spans="1:56" x14ac:dyDescent="0.3">
      <c r="A167" s="7"/>
      <c r="B167" s="6"/>
      <c r="C167" s="6"/>
      <c r="D167" s="15"/>
      <c r="E167" s="1"/>
      <c r="F167" s="83"/>
      <c r="G167" s="88"/>
      <c r="H167" s="80"/>
      <c r="I167" s="80"/>
      <c r="J167" s="89"/>
      <c r="K167" s="90"/>
      <c r="L167" s="80"/>
      <c r="M167" s="80"/>
      <c r="N167" s="90"/>
      <c r="O167" s="80"/>
      <c r="P167" s="80"/>
      <c r="Q167" s="89"/>
      <c r="R167" s="90"/>
      <c r="S167" s="80"/>
      <c r="T167" s="80"/>
      <c r="U167" s="80"/>
      <c r="V167" s="88"/>
      <c r="W167" s="90"/>
      <c r="X167" s="80"/>
      <c r="Y167" s="88"/>
      <c r="Z167" s="90"/>
      <c r="AA167" s="80"/>
      <c r="AB167" s="91"/>
      <c r="AC167" s="90"/>
      <c r="AD167" s="80"/>
      <c r="AE167" s="80"/>
      <c r="AF167" s="88"/>
      <c r="AG167" s="80"/>
      <c r="AH167" s="90"/>
      <c r="AI167" s="80"/>
      <c r="AJ167" s="88"/>
      <c r="AK167" s="89"/>
      <c r="AL167" s="24"/>
      <c r="AM167" s="6"/>
      <c r="AN167" s="6"/>
      <c r="AO167" s="1"/>
      <c r="AP167" s="40"/>
      <c r="AQ167" s="40"/>
      <c r="AR167" s="49"/>
      <c r="AS167" s="66"/>
      <c r="AT167" s="66"/>
      <c r="AU167" s="68"/>
      <c r="AV167" s="67"/>
      <c r="AW167" s="40"/>
      <c r="AX167" s="40"/>
      <c r="AY167" s="49"/>
      <c r="AZ167" s="66"/>
      <c r="BA167" s="66"/>
      <c r="BB167" s="77"/>
      <c r="BC167" s="77"/>
      <c r="BD167" s="77"/>
    </row>
    <row r="168" spans="1:56" x14ac:dyDescent="0.3">
      <c r="A168" s="7" t="s">
        <v>31</v>
      </c>
      <c r="B168" s="6" t="s">
        <v>32</v>
      </c>
      <c r="C168" s="6" t="s">
        <v>52</v>
      </c>
      <c r="D168" s="15">
        <v>44</v>
      </c>
      <c r="E168" s="1">
        <v>34</v>
      </c>
      <c r="F168" s="8">
        <v>963</v>
      </c>
      <c r="G168" s="9">
        <f>+F168/E168</f>
        <v>28.323529411764707</v>
      </c>
      <c r="H168" s="1">
        <v>121</v>
      </c>
      <c r="I168" s="1">
        <v>312</v>
      </c>
      <c r="J168" s="10">
        <f>+H168/I168</f>
        <v>0.38782051282051283</v>
      </c>
      <c r="K168" s="24"/>
      <c r="L168" s="1">
        <v>1</v>
      </c>
      <c r="M168" s="1">
        <v>1</v>
      </c>
      <c r="N168" s="24"/>
      <c r="O168" s="1">
        <v>39</v>
      </c>
      <c r="P168" s="1">
        <v>59</v>
      </c>
      <c r="Q168" s="10">
        <f>+O168/P168</f>
        <v>0.66101694915254239</v>
      </c>
      <c r="R168" s="24"/>
      <c r="S168" s="1">
        <v>42</v>
      </c>
      <c r="T168" s="1">
        <v>99</v>
      </c>
      <c r="U168" s="1">
        <f>SUM(S168:T168)</f>
        <v>141</v>
      </c>
      <c r="V168" s="9">
        <f>+U168/E168</f>
        <v>4.1470588235294121</v>
      </c>
      <c r="W168" s="24"/>
      <c r="X168" s="1">
        <v>67</v>
      </c>
      <c r="Y168" s="9">
        <f>+X168/E168</f>
        <v>1.9705882352941178</v>
      </c>
      <c r="Z168" s="24"/>
      <c r="AA168" s="1">
        <v>105</v>
      </c>
      <c r="AB168" s="11">
        <f>+AA168/E168</f>
        <v>3.0882352941176472</v>
      </c>
      <c r="AC168" s="24"/>
      <c r="AD168" s="1">
        <v>37</v>
      </c>
      <c r="AE168" s="1">
        <v>112</v>
      </c>
      <c r="AF168" s="9">
        <f>+AE168/E168</f>
        <v>3.2941176470588234</v>
      </c>
      <c r="AG168" s="1">
        <v>6</v>
      </c>
      <c r="AH168" s="24"/>
      <c r="AI168" s="1">
        <f>+(2*H168)+(1*L168)+(O168)</f>
        <v>282</v>
      </c>
      <c r="AJ168" s="9">
        <f>+AI168/E168</f>
        <v>8.2941176470588243</v>
      </c>
      <c r="AK168" s="10">
        <f>(+(AI168)+(U168)+(2*X168)+(AD168)-(AE168))/F168</f>
        <v>0.50051921079958461</v>
      </c>
      <c r="AL168" s="24"/>
      <c r="AM168" s="6"/>
      <c r="AN168" s="6"/>
      <c r="AO168" s="1"/>
      <c r="AP168" s="1"/>
      <c r="AQ168" s="1"/>
      <c r="AR168" s="69"/>
      <c r="AS168" s="70"/>
      <c r="AT168" s="70"/>
      <c r="AU168" s="1"/>
      <c r="AV168" s="1"/>
      <c r="AW168" s="1"/>
      <c r="AX168" s="1"/>
      <c r="AY168" s="69"/>
      <c r="AZ168" s="71"/>
      <c r="BA168" s="71"/>
      <c r="BB168" s="77"/>
      <c r="BC168" s="77"/>
      <c r="BD168" s="77"/>
    </row>
    <row r="169" spans="1:56" x14ac:dyDescent="0.3">
      <c r="A169" s="7"/>
      <c r="B169" s="13" t="s">
        <v>32</v>
      </c>
      <c r="C169" s="13" t="s">
        <v>52</v>
      </c>
      <c r="D169" s="15"/>
      <c r="E169" s="72">
        <f>SUM(E168)</f>
        <v>34</v>
      </c>
      <c r="F169" s="72">
        <f>SUM(F168)</f>
        <v>963</v>
      </c>
      <c r="G169" s="74">
        <f>+F169/E169</f>
        <v>28.323529411764707</v>
      </c>
      <c r="H169" s="72">
        <f t="shared" ref="H169" si="211">SUM(H168)</f>
        <v>121</v>
      </c>
      <c r="I169" s="72">
        <f t="shared" ref="I169" si="212">SUM(I168)</f>
        <v>312</v>
      </c>
      <c r="J169" s="75">
        <f>+H169/I169</f>
        <v>0.38782051282051283</v>
      </c>
      <c r="K169" s="24"/>
      <c r="L169" s="72">
        <f t="shared" ref="L169" si="213">SUM(L168)</f>
        <v>1</v>
      </c>
      <c r="M169" s="72">
        <f t="shared" ref="M169" si="214">SUM(M168)</f>
        <v>1</v>
      </c>
      <c r="N169" s="24"/>
      <c r="O169" s="72">
        <f t="shared" ref="O169" si="215">SUM(O168)</f>
        <v>39</v>
      </c>
      <c r="P169" s="72">
        <f t="shared" ref="P169" si="216">SUM(P168)</f>
        <v>59</v>
      </c>
      <c r="Q169" s="75">
        <f>+O169/P169</f>
        <v>0.66101694915254239</v>
      </c>
      <c r="R169" s="24"/>
      <c r="S169" s="72">
        <f t="shared" ref="S169" si="217">SUM(S168)</f>
        <v>42</v>
      </c>
      <c r="T169" s="72">
        <f t="shared" ref="T169" si="218">SUM(T168)</f>
        <v>99</v>
      </c>
      <c r="U169" s="72">
        <f t="shared" ref="U169" si="219">SUM(U168)</f>
        <v>141</v>
      </c>
      <c r="V169" s="74">
        <f>+U169/E169</f>
        <v>4.1470588235294121</v>
      </c>
      <c r="W169" s="24"/>
      <c r="X169" s="72">
        <f>SUM(X168)</f>
        <v>67</v>
      </c>
      <c r="Y169" s="74">
        <f>+X169/E169</f>
        <v>1.9705882352941178</v>
      </c>
      <c r="Z169" s="24"/>
      <c r="AA169" s="72">
        <f>SUM(AA168)</f>
        <v>105</v>
      </c>
      <c r="AB169" s="76">
        <f>+AA169/E169</f>
        <v>3.0882352941176472</v>
      </c>
      <c r="AC169" s="24"/>
      <c r="AD169" s="72">
        <f>SUM(AD168)</f>
        <v>37</v>
      </c>
      <c r="AE169" s="72">
        <f>SUM(AE168)</f>
        <v>112</v>
      </c>
      <c r="AF169" s="74">
        <f>+AE169/E169</f>
        <v>3.2941176470588234</v>
      </c>
      <c r="AG169" s="72">
        <f>SUM(AG168)</f>
        <v>6</v>
      </c>
      <c r="AH169" s="24"/>
      <c r="AI169" s="72">
        <f>SUM(AI168)</f>
        <v>282</v>
      </c>
      <c r="AJ169" s="74">
        <f>+AI169/E169</f>
        <v>8.2941176470588243</v>
      </c>
      <c r="AK169" s="75">
        <f>(+(AI169)+(U169)+(2*X169)+(AD169)-(AE169))/F169</f>
        <v>0.50051921079958461</v>
      </c>
      <c r="AL169" s="24"/>
      <c r="AM169" s="6"/>
      <c r="AN169" s="6"/>
      <c r="AO169" s="1"/>
      <c r="AP169" s="1"/>
      <c r="AQ169" s="1"/>
      <c r="AR169" s="69"/>
      <c r="AS169" s="70"/>
      <c r="AT169" s="70"/>
      <c r="AU169" s="1"/>
      <c r="AV169" s="1"/>
      <c r="AW169" s="1"/>
      <c r="AX169" s="1"/>
      <c r="AY169" s="69"/>
      <c r="AZ169" s="71"/>
      <c r="BA169" s="71"/>
      <c r="BB169" s="77"/>
      <c r="BC169" s="77"/>
      <c r="BD169" s="77"/>
    </row>
    <row r="170" spans="1:56" x14ac:dyDescent="0.3">
      <c r="A170" s="7"/>
      <c r="B170" s="6"/>
      <c r="C170" s="6"/>
      <c r="D170" s="15"/>
      <c r="E170" s="1"/>
      <c r="F170" s="8"/>
      <c r="G170" s="9"/>
      <c r="H170" s="1"/>
      <c r="I170" s="1"/>
      <c r="J170" s="10"/>
      <c r="K170" s="24"/>
      <c r="L170" s="1"/>
      <c r="M170" s="1"/>
      <c r="N170" s="24"/>
      <c r="O170" s="1"/>
      <c r="P170" s="1"/>
      <c r="Q170" s="10"/>
      <c r="R170" s="24"/>
      <c r="S170" s="1"/>
      <c r="T170" s="1"/>
      <c r="U170" s="1"/>
      <c r="V170" s="9"/>
      <c r="W170" s="24"/>
      <c r="X170" s="1"/>
      <c r="Y170" s="9"/>
      <c r="Z170" s="24"/>
      <c r="AA170" s="1"/>
      <c r="AB170" s="11"/>
      <c r="AC170" s="24"/>
      <c r="AD170" s="1"/>
      <c r="AE170" s="1"/>
      <c r="AF170" s="9"/>
      <c r="AG170" s="1"/>
      <c r="AH170" s="24"/>
      <c r="AI170" s="1"/>
      <c r="AJ170" s="9"/>
      <c r="AK170" s="10"/>
      <c r="AL170" s="24"/>
      <c r="AM170" s="6"/>
      <c r="AN170" s="6"/>
      <c r="AO170" s="1"/>
      <c r="AP170" s="1"/>
      <c r="AQ170" s="1"/>
      <c r="AR170" s="69"/>
      <c r="AS170" s="70"/>
      <c r="AT170" s="70"/>
      <c r="AU170" s="1"/>
      <c r="AV170" s="1"/>
      <c r="AW170" s="1"/>
      <c r="AX170" s="1"/>
      <c r="AY170" s="69"/>
      <c r="AZ170" s="71"/>
      <c r="BA170" s="71"/>
      <c r="BB170" s="77"/>
      <c r="BC170" s="77"/>
      <c r="BD170" s="77"/>
    </row>
    <row r="171" spans="1:56" x14ac:dyDescent="0.3">
      <c r="A171" s="7" t="s">
        <v>67</v>
      </c>
      <c r="B171" s="6" t="s">
        <v>32</v>
      </c>
      <c r="C171" s="6" t="s">
        <v>87</v>
      </c>
      <c r="D171" s="15">
        <v>30</v>
      </c>
      <c r="E171" s="1">
        <v>3</v>
      </c>
      <c r="F171" s="83">
        <v>33</v>
      </c>
      <c r="G171" s="88">
        <f>+F171/E171</f>
        <v>11</v>
      </c>
      <c r="H171" s="80">
        <v>3</v>
      </c>
      <c r="I171" s="80">
        <v>11</v>
      </c>
      <c r="J171" s="89">
        <f>+H171/I171</f>
        <v>0.27272727272727271</v>
      </c>
      <c r="K171" s="90"/>
      <c r="L171" s="80"/>
      <c r="M171" s="80"/>
      <c r="N171" s="90"/>
      <c r="O171" s="80">
        <v>2</v>
      </c>
      <c r="P171" s="80">
        <v>6</v>
      </c>
      <c r="Q171" s="89">
        <f>+O171/P171</f>
        <v>0.33333333333333331</v>
      </c>
      <c r="R171" s="90"/>
      <c r="S171" s="80">
        <v>6</v>
      </c>
      <c r="T171" s="80">
        <v>2</v>
      </c>
      <c r="U171" s="80">
        <f>SUM(S171:T171)</f>
        <v>8</v>
      </c>
      <c r="V171" s="88">
        <f>+U171/E171</f>
        <v>2.6666666666666665</v>
      </c>
      <c r="W171" s="90"/>
      <c r="X171" s="80">
        <v>1</v>
      </c>
      <c r="Y171" s="88">
        <f>+X171/E171</f>
        <v>0.33333333333333331</v>
      </c>
      <c r="Z171" s="90"/>
      <c r="AA171" s="80">
        <v>3</v>
      </c>
      <c r="AB171" s="91">
        <f>+AA171/E171</f>
        <v>1</v>
      </c>
      <c r="AC171" s="90"/>
      <c r="AD171" s="80">
        <v>1</v>
      </c>
      <c r="AE171" s="80">
        <v>1</v>
      </c>
      <c r="AF171" s="88">
        <f>+AE171/E171</f>
        <v>0.33333333333333331</v>
      </c>
      <c r="AG171" s="80">
        <v>1</v>
      </c>
      <c r="AH171" s="90"/>
      <c r="AI171" s="80">
        <f>+(2*H171)+(1*L171)+(O171)</f>
        <v>8</v>
      </c>
      <c r="AJ171" s="88">
        <f>+AI171/E171</f>
        <v>2.6666666666666665</v>
      </c>
      <c r="AK171" s="89">
        <f>(+(AI171)+(U171)+(2*X171)+(AD171)-(AE171))/F171</f>
        <v>0.54545454545454541</v>
      </c>
      <c r="AL171" s="24"/>
      <c r="AM171" s="6"/>
      <c r="AN171" s="6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77"/>
      <c r="BC171" s="77"/>
      <c r="BD171" s="77"/>
    </row>
    <row r="172" spans="1:56" x14ac:dyDescent="0.3">
      <c r="A172" s="7"/>
      <c r="B172" s="13" t="s">
        <v>32</v>
      </c>
      <c r="C172" s="13" t="s">
        <v>87</v>
      </c>
      <c r="D172" s="15"/>
      <c r="E172" s="72">
        <f>SUM(E171)</f>
        <v>3</v>
      </c>
      <c r="F172" s="72">
        <f>SUM(F171)</f>
        <v>33</v>
      </c>
      <c r="G172" s="74">
        <f>+F172/E172</f>
        <v>11</v>
      </c>
      <c r="H172" s="72">
        <f t="shared" ref="H172" si="220">SUM(H171)</f>
        <v>3</v>
      </c>
      <c r="I172" s="72">
        <f t="shared" ref="I172" si="221">SUM(I171)</f>
        <v>11</v>
      </c>
      <c r="J172" s="75">
        <f>+H172/I172</f>
        <v>0.27272727272727271</v>
      </c>
      <c r="K172" s="24"/>
      <c r="L172" s="1"/>
      <c r="M172" s="1"/>
      <c r="N172" s="24"/>
      <c r="O172" s="72">
        <f t="shared" ref="O172" si="222">SUM(O171)</f>
        <v>2</v>
      </c>
      <c r="P172" s="72">
        <f t="shared" ref="P172" si="223">SUM(P171)</f>
        <v>6</v>
      </c>
      <c r="Q172" s="75">
        <f>+O172/P172</f>
        <v>0.33333333333333331</v>
      </c>
      <c r="R172" s="24"/>
      <c r="S172" s="72">
        <f t="shared" ref="S172" si="224">SUM(S171)</f>
        <v>6</v>
      </c>
      <c r="T172" s="72">
        <f t="shared" ref="T172" si="225">SUM(T171)</f>
        <v>2</v>
      </c>
      <c r="U172" s="72">
        <f t="shared" ref="U172" si="226">SUM(U171)</f>
        <v>8</v>
      </c>
      <c r="V172" s="74">
        <f>+U172/E172</f>
        <v>2.6666666666666665</v>
      </c>
      <c r="W172" s="24"/>
      <c r="X172" s="72">
        <f>SUM(X171)</f>
        <v>1</v>
      </c>
      <c r="Y172" s="74">
        <f>+X172/E172</f>
        <v>0.33333333333333331</v>
      </c>
      <c r="Z172" s="24"/>
      <c r="AA172" s="72">
        <f>SUM(AA171)</f>
        <v>3</v>
      </c>
      <c r="AB172" s="76">
        <f>+AA172/E172</f>
        <v>1</v>
      </c>
      <c r="AC172" s="24"/>
      <c r="AD172" s="72">
        <f>SUM(AD171)</f>
        <v>1</v>
      </c>
      <c r="AE172" s="72">
        <f>SUM(AE171)</f>
        <v>1</v>
      </c>
      <c r="AF172" s="74">
        <f>+AE172/E172</f>
        <v>0.33333333333333331</v>
      </c>
      <c r="AG172" s="72">
        <f>SUM(AG171)</f>
        <v>1</v>
      </c>
      <c r="AH172" s="24"/>
      <c r="AI172" s="72">
        <f>SUM(AI171)</f>
        <v>8</v>
      </c>
      <c r="AJ172" s="74">
        <f>+AI172/E172</f>
        <v>2.6666666666666665</v>
      </c>
      <c r="AK172" s="75">
        <f>(+(AI172)+(U172)+(2*X172)+(AD172)-(AE172))/F172</f>
        <v>0.54545454545454541</v>
      </c>
      <c r="AL172" s="24"/>
      <c r="AM172" s="6"/>
      <c r="AN172" s="6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77"/>
      <c r="BC172" s="77"/>
      <c r="BD172" s="77"/>
    </row>
    <row r="173" spans="1:56" x14ac:dyDescent="0.3">
      <c r="A173" s="7"/>
      <c r="B173" s="6"/>
      <c r="C173" s="6"/>
      <c r="D173" s="15"/>
      <c r="E173" s="1"/>
      <c r="F173" s="83"/>
      <c r="G173" s="88"/>
      <c r="H173" s="80"/>
      <c r="I173" s="80"/>
      <c r="J173" s="89"/>
      <c r="K173" s="90"/>
      <c r="L173" s="80"/>
      <c r="M173" s="80"/>
      <c r="N173" s="90"/>
      <c r="O173" s="80"/>
      <c r="P173" s="80"/>
      <c r="Q173" s="89"/>
      <c r="R173" s="90"/>
      <c r="S173" s="80"/>
      <c r="T173" s="80"/>
      <c r="U173" s="80"/>
      <c r="V173" s="88"/>
      <c r="W173" s="90"/>
      <c r="X173" s="80"/>
      <c r="Y173" s="88"/>
      <c r="Z173" s="90"/>
      <c r="AA173" s="80"/>
      <c r="AB173" s="91"/>
      <c r="AC173" s="90"/>
      <c r="AD173" s="80"/>
      <c r="AE173" s="80"/>
      <c r="AF173" s="88"/>
      <c r="AG173" s="80"/>
      <c r="AH173" s="90"/>
      <c r="AI173" s="80"/>
      <c r="AJ173" s="88"/>
      <c r="AK173" s="89"/>
      <c r="AL173" s="24"/>
      <c r="AM173" s="6"/>
      <c r="AN173" s="6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77"/>
      <c r="BC173" s="77"/>
      <c r="BD173" s="77"/>
    </row>
    <row r="174" spans="1:56" x14ac:dyDescent="0.3">
      <c r="A174" s="7" t="s">
        <v>67</v>
      </c>
      <c r="B174" s="6" t="s">
        <v>32</v>
      </c>
      <c r="C174" s="6" t="s">
        <v>90</v>
      </c>
      <c r="D174" s="15">
        <v>10</v>
      </c>
      <c r="E174" s="1">
        <v>31</v>
      </c>
      <c r="F174" s="83">
        <v>1210</v>
      </c>
      <c r="G174" s="88">
        <f>+F174/E174</f>
        <v>39.032258064516128</v>
      </c>
      <c r="H174" s="80">
        <v>314</v>
      </c>
      <c r="I174" s="80">
        <v>700</v>
      </c>
      <c r="J174" s="89">
        <f>+H174/I174</f>
        <v>0.44857142857142857</v>
      </c>
      <c r="K174" s="90"/>
      <c r="L174" s="80">
        <v>2</v>
      </c>
      <c r="M174" s="80">
        <v>10</v>
      </c>
      <c r="N174" s="90"/>
      <c r="O174" s="80">
        <v>184</v>
      </c>
      <c r="P174" s="80">
        <v>227</v>
      </c>
      <c r="Q174" s="89">
        <f>+O174/P174</f>
        <v>0.81057268722466957</v>
      </c>
      <c r="R174" s="90"/>
      <c r="S174" s="80">
        <v>82</v>
      </c>
      <c r="T174" s="80">
        <v>184</v>
      </c>
      <c r="U174" s="80">
        <f>SUM(S174:T174)</f>
        <v>266</v>
      </c>
      <c r="V174" s="88">
        <f>+U174/E174</f>
        <v>8.5806451612903221</v>
      </c>
      <c r="W174" s="90"/>
      <c r="X174" s="80">
        <v>189</v>
      </c>
      <c r="Y174" s="88">
        <f>+X174/E174</f>
        <v>6.096774193548387</v>
      </c>
      <c r="Z174" s="90"/>
      <c r="AA174" s="80">
        <v>101</v>
      </c>
      <c r="AB174" s="91">
        <f>+AA174/E174</f>
        <v>3.2580645161290325</v>
      </c>
      <c r="AC174" s="90"/>
      <c r="AD174" s="80">
        <v>111</v>
      </c>
      <c r="AE174" s="80">
        <v>169</v>
      </c>
      <c r="AF174" s="88">
        <f>+AE174/E174</f>
        <v>5.4516129032258061</v>
      </c>
      <c r="AG174" s="80">
        <v>7</v>
      </c>
      <c r="AH174" s="90"/>
      <c r="AI174" s="80">
        <f>+(2*H174)+(1*L174)+(O174)</f>
        <v>814</v>
      </c>
      <c r="AJ174" s="88">
        <f>+AI174/E174</f>
        <v>26.258064516129032</v>
      </c>
      <c r="AK174" s="89">
        <f>(+(AI174)+(U174)+(2*X174)+(AD174)-(AE174))/F174</f>
        <v>1.1570247933884297</v>
      </c>
      <c r="AL174" s="24"/>
      <c r="AM174" s="6"/>
      <c r="AN174" s="6"/>
      <c r="AO174" s="1"/>
      <c r="AP174" s="79"/>
      <c r="AQ174" s="79"/>
      <c r="AR174" s="10"/>
      <c r="AS174" s="83"/>
      <c r="AT174" s="83"/>
      <c r="AU174" s="83"/>
      <c r="AV174" s="94"/>
      <c r="AW174" s="79"/>
      <c r="AX174" s="79"/>
      <c r="AY174" s="10"/>
      <c r="AZ174" s="80"/>
      <c r="BA174" s="80"/>
      <c r="BB174" s="77"/>
      <c r="BC174" s="77"/>
      <c r="BD174" s="77"/>
    </row>
    <row r="175" spans="1:56" x14ac:dyDescent="0.3">
      <c r="A175" s="7"/>
      <c r="B175" s="13" t="s">
        <v>32</v>
      </c>
      <c r="C175" s="13" t="s">
        <v>90</v>
      </c>
      <c r="D175" s="15"/>
      <c r="E175" s="72">
        <f>SUM(E174)</f>
        <v>31</v>
      </c>
      <c r="F175" s="72">
        <f>SUM(F174)</f>
        <v>1210</v>
      </c>
      <c r="G175" s="74">
        <f>+F175/E175</f>
        <v>39.032258064516128</v>
      </c>
      <c r="H175" s="72">
        <f t="shared" ref="H175" si="227">SUM(H174)</f>
        <v>314</v>
      </c>
      <c r="I175" s="72">
        <f t="shared" ref="I175" si="228">SUM(I174)</f>
        <v>700</v>
      </c>
      <c r="J175" s="75">
        <f>+H175/I175</f>
        <v>0.44857142857142857</v>
      </c>
      <c r="K175" s="24"/>
      <c r="L175" s="72">
        <f t="shared" ref="L175" si="229">SUM(L174)</f>
        <v>2</v>
      </c>
      <c r="M175" s="72">
        <f t="shared" ref="M175" si="230">SUM(M174)</f>
        <v>10</v>
      </c>
      <c r="N175" s="24"/>
      <c r="O175" s="72">
        <f t="shared" ref="O175" si="231">SUM(O174)</f>
        <v>184</v>
      </c>
      <c r="P175" s="72">
        <f t="shared" ref="P175" si="232">SUM(P174)</f>
        <v>227</v>
      </c>
      <c r="Q175" s="75">
        <f>+O175/P175</f>
        <v>0.81057268722466957</v>
      </c>
      <c r="R175" s="24"/>
      <c r="S175" s="72">
        <f t="shared" ref="S175" si="233">SUM(S174)</f>
        <v>82</v>
      </c>
      <c r="T175" s="72">
        <f t="shared" ref="T175" si="234">SUM(T174)</f>
        <v>184</v>
      </c>
      <c r="U175" s="72">
        <f t="shared" ref="U175" si="235">SUM(U174)</f>
        <v>266</v>
      </c>
      <c r="V175" s="74">
        <f>+U175/E175</f>
        <v>8.5806451612903221</v>
      </c>
      <c r="W175" s="24"/>
      <c r="X175" s="72">
        <f>SUM(X174)</f>
        <v>189</v>
      </c>
      <c r="Y175" s="74">
        <f>+X175/E175</f>
        <v>6.096774193548387</v>
      </c>
      <c r="Z175" s="24"/>
      <c r="AA175" s="72">
        <f>SUM(AA174)</f>
        <v>101</v>
      </c>
      <c r="AB175" s="76">
        <f>+AA175/E175</f>
        <v>3.2580645161290325</v>
      </c>
      <c r="AC175" s="24"/>
      <c r="AD175" s="72">
        <f>SUM(AD174)</f>
        <v>111</v>
      </c>
      <c r="AE175" s="72">
        <f>SUM(AE174)</f>
        <v>169</v>
      </c>
      <c r="AF175" s="74">
        <f>+AE175/E175</f>
        <v>5.4516129032258061</v>
      </c>
      <c r="AG175" s="72">
        <f>SUM(AG174)</f>
        <v>7</v>
      </c>
      <c r="AH175" s="24"/>
      <c r="AI175" s="72">
        <f>SUM(AI174)</f>
        <v>814</v>
      </c>
      <c r="AJ175" s="74">
        <f>+AI175/E175</f>
        <v>26.258064516129032</v>
      </c>
      <c r="AK175" s="75">
        <f>(+(AI175)+(U175)+(2*X175)+(AD175)-(AE175))/F175</f>
        <v>1.1570247933884297</v>
      </c>
      <c r="AL175" s="24"/>
      <c r="AM175" s="6"/>
      <c r="AN175" s="6"/>
      <c r="AO175" s="1"/>
      <c r="AP175" s="79"/>
      <c r="AQ175" s="79"/>
      <c r="AR175" s="10"/>
      <c r="AS175" s="83"/>
      <c r="AT175" s="83"/>
      <c r="AU175" s="83"/>
      <c r="AV175" s="94"/>
      <c r="AW175" s="79"/>
      <c r="AX175" s="79"/>
      <c r="AY175" s="10"/>
      <c r="AZ175" s="80"/>
      <c r="BA175" s="80"/>
      <c r="BB175" s="77"/>
      <c r="BC175" s="77"/>
      <c r="BD175" s="77"/>
    </row>
    <row r="176" spans="1:56" x14ac:dyDescent="0.3">
      <c r="A176" s="7"/>
      <c r="B176" s="6"/>
      <c r="C176" s="6"/>
      <c r="D176" s="15"/>
      <c r="E176" s="1"/>
      <c r="F176" s="83"/>
      <c r="G176" s="88"/>
      <c r="H176" s="80"/>
      <c r="I176" s="80"/>
      <c r="J176" s="89"/>
      <c r="K176" s="90"/>
      <c r="L176" s="80"/>
      <c r="M176" s="80"/>
      <c r="N176" s="90"/>
      <c r="O176" s="80"/>
      <c r="P176" s="80"/>
      <c r="Q176" s="89"/>
      <c r="R176" s="90"/>
      <c r="S176" s="80"/>
      <c r="T176" s="80"/>
      <c r="U176" s="80"/>
      <c r="V176" s="88"/>
      <c r="W176" s="90"/>
      <c r="X176" s="80"/>
      <c r="Y176" s="88"/>
      <c r="Z176" s="90"/>
      <c r="AA176" s="80"/>
      <c r="AB176" s="91"/>
      <c r="AC176" s="90"/>
      <c r="AD176" s="80"/>
      <c r="AE176" s="80"/>
      <c r="AF176" s="88"/>
      <c r="AG176" s="80"/>
      <c r="AH176" s="90"/>
      <c r="AI176" s="80"/>
      <c r="AJ176" s="88"/>
      <c r="AK176" s="89"/>
      <c r="AL176" s="24"/>
      <c r="AM176" s="6"/>
      <c r="AN176" s="6"/>
      <c r="AO176" s="1"/>
      <c r="AP176" s="79"/>
      <c r="AQ176" s="79"/>
      <c r="AR176" s="10"/>
      <c r="AS176" s="83"/>
      <c r="AT176" s="83"/>
      <c r="AU176" s="83"/>
      <c r="AV176" s="94"/>
      <c r="AW176" s="79"/>
      <c r="AX176" s="79"/>
      <c r="AY176" s="10"/>
      <c r="AZ176" s="80"/>
      <c r="BA176" s="80"/>
      <c r="BB176" s="77"/>
      <c r="BC176" s="77"/>
      <c r="BD176" s="77"/>
    </row>
    <row r="177" spans="1:56" x14ac:dyDescent="0.3">
      <c r="A177" s="7" t="s">
        <v>31</v>
      </c>
      <c r="B177" s="6" t="s">
        <v>32</v>
      </c>
      <c r="C177" s="6" t="s">
        <v>53</v>
      </c>
      <c r="D177" s="15">
        <v>21</v>
      </c>
      <c r="E177" s="1">
        <v>17</v>
      </c>
      <c r="F177" s="8">
        <v>175</v>
      </c>
      <c r="G177" s="9">
        <f>+F177/E177</f>
        <v>10.294117647058824</v>
      </c>
      <c r="H177" s="1">
        <v>25</v>
      </c>
      <c r="I177" s="1">
        <v>46</v>
      </c>
      <c r="J177" s="10">
        <f>+H177/I177</f>
        <v>0.54347826086956519</v>
      </c>
      <c r="K177" s="24"/>
      <c r="L177" s="1"/>
      <c r="M177" s="1"/>
      <c r="N177" s="24"/>
      <c r="O177" s="1">
        <v>27</v>
      </c>
      <c r="P177" s="1">
        <v>41</v>
      </c>
      <c r="Q177" s="10">
        <f>+O177/P177</f>
        <v>0.65853658536585369</v>
      </c>
      <c r="R177" s="24"/>
      <c r="S177" s="1">
        <v>6</v>
      </c>
      <c r="T177" s="1">
        <v>25</v>
      </c>
      <c r="U177" s="1">
        <f>SUM(S177:T177)</f>
        <v>31</v>
      </c>
      <c r="V177" s="9">
        <f>+U177/E177</f>
        <v>1.8235294117647058</v>
      </c>
      <c r="W177" s="24"/>
      <c r="X177" s="1">
        <v>4</v>
      </c>
      <c r="Y177" s="9">
        <f>+X177/E177</f>
        <v>0.23529411764705882</v>
      </c>
      <c r="Z177" s="24"/>
      <c r="AA177" s="1">
        <v>11</v>
      </c>
      <c r="AB177" s="11">
        <f>+AA177/E177</f>
        <v>0.6470588235294118</v>
      </c>
      <c r="AC177" s="24"/>
      <c r="AD177" s="1">
        <v>5</v>
      </c>
      <c r="AE177" s="1">
        <v>6</v>
      </c>
      <c r="AF177" s="9">
        <f>+AE177/E177</f>
        <v>0.35294117647058826</v>
      </c>
      <c r="AG177" s="1">
        <v>1</v>
      </c>
      <c r="AH177" s="24"/>
      <c r="AI177" s="1">
        <f>+(2*H177)+(1*L177)+(O177)</f>
        <v>77</v>
      </c>
      <c r="AJ177" s="9">
        <f>+AI177/E177</f>
        <v>4.5294117647058822</v>
      </c>
      <c r="AK177" s="10">
        <f>(+(AI177)+(U177)+(2*X177)+(AD177)-(AE177))/F177</f>
        <v>0.65714285714285714</v>
      </c>
      <c r="AL177" s="24"/>
      <c r="AM177" s="6"/>
      <c r="AN177" s="6"/>
      <c r="AO177" s="77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77"/>
      <c r="BC177" s="77"/>
      <c r="BD177" s="77"/>
    </row>
    <row r="178" spans="1:56" x14ac:dyDescent="0.3">
      <c r="A178" s="7"/>
      <c r="B178" s="13" t="s">
        <v>32</v>
      </c>
      <c r="C178" s="13" t="s">
        <v>53</v>
      </c>
      <c r="D178" s="15"/>
      <c r="E178" s="72">
        <f>SUM(E177)</f>
        <v>17</v>
      </c>
      <c r="F178" s="72">
        <f>SUM(F177)</f>
        <v>175</v>
      </c>
      <c r="G178" s="74">
        <f>+F178/E178</f>
        <v>10.294117647058824</v>
      </c>
      <c r="H178" s="72">
        <f t="shared" ref="H178" si="236">SUM(H177)</f>
        <v>25</v>
      </c>
      <c r="I178" s="72">
        <f t="shared" ref="I178" si="237">SUM(I177)</f>
        <v>46</v>
      </c>
      <c r="J178" s="75">
        <f>+H178/I178</f>
        <v>0.54347826086956519</v>
      </c>
      <c r="K178" s="24"/>
      <c r="L178" s="1"/>
      <c r="M178" s="1"/>
      <c r="N178" s="24"/>
      <c r="O178" s="72">
        <f t="shared" ref="O178" si="238">SUM(O177)</f>
        <v>27</v>
      </c>
      <c r="P178" s="72">
        <f t="shared" ref="P178" si="239">SUM(P177)</f>
        <v>41</v>
      </c>
      <c r="Q178" s="75">
        <f>+O178/P178</f>
        <v>0.65853658536585369</v>
      </c>
      <c r="R178" s="24"/>
      <c r="S178" s="72">
        <f t="shared" ref="S178" si="240">SUM(S177)</f>
        <v>6</v>
      </c>
      <c r="T178" s="72">
        <f t="shared" ref="T178" si="241">SUM(T177)</f>
        <v>25</v>
      </c>
      <c r="U178" s="72">
        <f t="shared" ref="U178" si="242">SUM(U177)</f>
        <v>31</v>
      </c>
      <c r="V178" s="74">
        <f>+U178/E178</f>
        <v>1.8235294117647058</v>
      </c>
      <c r="W178" s="24"/>
      <c r="X178" s="72">
        <f>SUM(X177)</f>
        <v>4</v>
      </c>
      <c r="Y178" s="74">
        <f>+X178/E178</f>
        <v>0.23529411764705882</v>
      </c>
      <c r="Z178" s="24"/>
      <c r="AA178" s="72">
        <f>SUM(AA177)</f>
        <v>11</v>
      </c>
      <c r="AB178" s="76">
        <f>+AA178/E178</f>
        <v>0.6470588235294118</v>
      </c>
      <c r="AC178" s="24"/>
      <c r="AD178" s="72">
        <f>SUM(AD177)</f>
        <v>5</v>
      </c>
      <c r="AE178" s="72">
        <f>SUM(AE177)</f>
        <v>6</v>
      </c>
      <c r="AF178" s="74">
        <f>+AE178/E178</f>
        <v>0.35294117647058826</v>
      </c>
      <c r="AG178" s="72">
        <f>SUM(AG177)</f>
        <v>1</v>
      </c>
      <c r="AH178" s="24"/>
      <c r="AI178" s="72">
        <f>SUM(AI177)</f>
        <v>77</v>
      </c>
      <c r="AJ178" s="74">
        <f>+AI178/E178</f>
        <v>4.5294117647058822</v>
      </c>
      <c r="AK178" s="75">
        <f>(+(AI178)+(U178)+(2*X178)+(AD178)-(AE178))/F178</f>
        <v>0.65714285714285714</v>
      </c>
      <c r="AL178" s="24"/>
      <c r="AM178" s="6"/>
      <c r="AN178" s="6"/>
      <c r="AO178" s="77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77"/>
      <c r="BC178" s="77"/>
      <c r="BD178" s="77"/>
    </row>
    <row r="179" spans="1:56" x14ac:dyDescent="0.3">
      <c r="A179" s="7"/>
      <c r="B179" s="6"/>
      <c r="C179" s="6"/>
      <c r="D179" s="15"/>
      <c r="E179" s="1"/>
      <c r="F179" s="8"/>
      <c r="G179" s="9"/>
      <c r="H179" s="1"/>
      <c r="I179" s="1"/>
      <c r="J179" s="10"/>
      <c r="K179" s="24"/>
      <c r="L179" s="1"/>
      <c r="M179" s="1"/>
      <c r="N179" s="24"/>
      <c r="O179" s="1"/>
      <c r="P179" s="1"/>
      <c r="Q179" s="10"/>
      <c r="R179" s="24"/>
      <c r="S179" s="1"/>
      <c r="T179" s="1"/>
      <c r="U179" s="1"/>
      <c r="V179" s="9"/>
      <c r="W179" s="24"/>
      <c r="X179" s="1"/>
      <c r="Y179" s="9"/>
      <c r="Z179" s="24"/>
      <c r="AA179" s="1"/>
      <c r="AB179" s="11"/>
      <c r="AC179" s="24"/>
      <c r="AD179" s="1"/>
      <c r="AE179" s="1"/>
      <c r="AF179" s="9"/>
      <c r="AG179" s="1"/>
      <c r="AH179" s="24"/>
      <c r="AI179" s="1"/>
      <c r="AJ179" s="9"/>
      <c r="AK179" s="10"/>
      <c r="AL179" s="24"/>
      <c r="AM179" s="6"/>
      <c r="AN179" s="6"/>
      <c r="AO179" s="77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77"/>
      <c r="BC179" s="77"/>
      <c r="BD179" s="77"/>
    </row>
    <row r="180" spans="1:56" x14ac:dyDescent="0.3">
      <c r="A180" s="7" t="s">
        <v>31</v>
      </c>
      <c r="B180" s="6" t="s">
        <v>32</v>
      </c>
      <c r="C180" s="6" t="s">
        <v>62</v>
      </c>
      <c r="D180" s="15">
        <v>14</v>
      </c>
      <c r="E180" s="1">
        <v>4</v>
      </c>
      <c r="F180" s="8">
        <v>63</v>
      </c>
      <c r="G180" s="9">
        <f>+F180/E180</f>
        <v>15.75</v>
      </c>
      <c r="H180" s="1">
        <v>4</v>
      </c>
      <c r="I180" s="1">
        <v>10</v>
      </c>
      <c r="J180" s="10">
        <f>+H180/I180</f>
        <v>0.4</v>
      </c>
      <c r="K180" s="24"/>
      <c r="L180" s="1"/>
      <c r="M180" s="1"/>
      <c r="N180" s="24"/>
      <c r="O180" s="1">
        <v>0</v>
      </c>
      <c r="P180" s="1">
        <v>0</v>
      </c>
      <c r="Q180" s="10" t="e">
        <f>+O180/P180</f>
        <v>#DIV/0!</v>
      </c>
      <c r="R180" s="24"/>
      <c r="S180" s="1">
        <v>8</v>
      </c>
      <c r="T180" s="1">
        <v>3</v>
      </c>
      <c r="U180" s="1">
        <f>SUM(S180:T180)</f>
        <v>11</v>
      </c>
      <c r="V180" s="9">
        <f>+U180/E180</f>
        <v>2.75</v>
      </c>
      <c r="W180" s="24"/>
      <c r="X180" s="1">
        <v>0</v>
      </c>
      <c r="Y180" s="9">
        <f>+X180/E180</f>
        <v>0</v>
      </c>
      <c r="Z180" s="24"/>
      <c r="AA180" s="1">
        <v>5</v>
      </c>
      <c r="AB180" s="11">
        <f>+AA180/E180</f>
        <v>1.25</v>
      </c>
      <c r="AC180" s="24"/>
      <c r="AD180" s="1">
        <v>0</v>
      </c>
      <c r="AE180" s="1">
        <v>3</v>
      </c>
      <c r="AF180" s="9">
        <f>+AE180/E180</f>
        <v>0.75</v>
      </c>
      <c r="AG180" s="1"/>
      <c r="AH180" s="24"/>
      <c r="AI180" s="1">
        <f>+(2*H180)+(1*L180)+(O180)</f>
        <v>8</v>
      </c>
      <c r="AJ180" s="9">
        <f>+AI180/E180</f>
        <v>2</v>
      </c>
      <c r="AK180" s="10">
        <f>(+(AI180)+(U180)+(2*X180)+(AD180)-(AE180))/F180</f>
        <v>0.25396825396825395</v>
      </c>
      <c r="AL180" s="24"/>
      <c r="AM180" s="6"/>
      <c r="AN180" s="6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</row>
    <row r="181" spans="1:56" x14ac:dyDescent="0.3">
      <c r="A181" s="7"/>
      <c r="B181" s="13" t="s">
        <v>32</v>
      </c>
      <c r="C181" s="13" t="s">
        <v>62</v>
      </c>
      <c r="D181" s="15"/>
      <c r="E181" s="72">
        <f>SUM(E180)</f>
        <v>4</v>
      </c>
      <c r="F181" s="72">
        <f>SUM(F180)</f>
        <v>63</v>
      </c>
      <c r="G181" s="74">
        <f>+F181/E181</f>
        <v>15.75</v>
      </c>
      <c r="H181" s="72">
        <f t="shared" ref="H181" si="243">SUM(H180)</f>
        <v>4</v>
      </c>
      <c r="I181" s="72">
        <f t="shared" ref="I181" si="244">SUM(I180)</f>
        <v>10</v>
      </c>
      <c r="J181" s="75">
        <f>+H181/I181</f>
        <v>0.4</v>
      </c>
      <c r="K181" s="24"/>
      <c r="L181" s="1"/>
      <c r="M181" s="1"/>
      <c r="N181" s="24"/>
      <c r="O181" s="72">
        <f t="shared" ref="O181" si="245">SUM(O180)</f>
        <v>0</v>
      </c>
      <c r="P181" s="72">
        <f t="shared" ref="P181" si="246">SUM(P180)</f>
        <v>0</v>
      </c>
      <c r="Q181" s="75" t="e">
        <f>+O181/P181</f>
        <v>#DIV/0!</v>
      </c>
      <c r="R181" s="24"/>
      <c r="S181" s="72">
        <f t="shared" ref="S181" si="247">SUM(S180)</f>
        <v>8</v>
      </c>
      <c r="T181" s="72">
        <f t="shared" ref="T181" si="248">SUM(T180)</f>
        <v>3</v>
      </c>
      <c r="U181" s="72">
        <f t="shared" ref="U181" si="249">SUM(U180)</f>
        <v>11</v>
      </c>
      <c r="V181" s="74">
        <f>+U181/E181</f>
        <v>2.75</v>
      </c>
      <c r="W181" s="24"/>
      <c r="X181" s="72">
        <f>SUM(X180)</f>
        <v>0</v>
      </c>
      <c r="Y181" s="74">
        <f>+X181/E181</f>
        <v>0</v>
      </c>
      <c r="Z181" s="24"/>
      <c r="AA181" s="72">
        <f>SUM(AA180)</f>
        <v>5</v>
      </c>
      <c r="AB181" s="76">
        <f>+AA181/E181</f>
        <v>1.25</v>
      </c>
      <c r="AC181" s="24"/>
      <c r="AD181" s="72">
        <f>SUM(AD180)</f>
        <v>0</v>
      </c>
      <c r="AE181" s="72">
        <f>SUM(AE180)</f>
        <v>3</v>
      </c>
      <c r="AF181" s="74">
        <f>+AE181/E181</f>
        <v>0.75</v>
      </c>
      <c r="AG181" s="72">
        <f>SUM(AG180)</f>
        <v>0</v>
      </c>
      <c r="AH181" s="24"/>
      <c r="AI181" s="72">
        <f>SUM(AI180)</f>
        <v>8</v>
      </c>
      <c r="AJ181" s="74">
        <f>+AI181/E181</f>
        <v>2</v>
      </c>
      <c r="AK181" s="75">
        <f>(+(AI181)+(U181)+(2*X181)+(AD181)-(AE181))/F181</f>
        <v>0.25396825396825395</v>
      </c>
      <c r="AL181" s="24"/>
      <c r="AM181" s="6"/>
      <c r="AN181" s="6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</row>
    <row r="182" spans="1:56" x14ac:dyDescent="0.3">
      <c r="A182" s="7"/>
      <c r="B182" s="6"/>
      <c r="C182" s="6"/>
      <c r="D182" s="15"/>
      <c r="E182" s="1"/>
      <c r="F182" s="8"/>
      <c r="G182" s="9"/>
      <c r="H182" s="1"/>
      <c r="I182" s="1"/>
      <c r="J182" s="10"/>
      <c r="K182" s="24"/>
      <c r="L182" s="1"/>
      <c r="M182" s="1"/>
      <c r="N182" s="24"/>
      <c r="O182" s="1"/>
      <c r="P182" s="1"/>
      <c r="Q182" s="10"/>
      <c r="R182" s="24"/>
      <c r="S182" s="1"/>
      <c r="T182" s="1"/>
      <c r="U182" s="1"/>
      <c r="V182" s="9"/>
      <c r="W182" s="24"/>
      <c r="X182" s="1"/>
      <c r="Y182" s="9"/>
      <c r="Z182" s="24"/>
      <c r="AA182" s="1"/>
      <c r="AB182" s="11"/>
      <c r="AC182" s="24"/>
      <c r="AD182" s="1"/>
      <c r="AE182" s="1"/>
      <c r="AF182" s="9"/>
      <c r="AG182" s="1"/>
      <c r="AH182" s="24"/>
      <c r="AI182" s="1"/>
      <c r="AJ182" s="9"/>
      <c r="AK182" s="10"/>
      <c r="AL182" s="24"/>
      <c r="AM182" s="6"/>
      <c r="AN182" s="6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</row>
    <row r="183" spans="1:56" x14ac:dyDescent="0.3">
      <c r="A183" s="7" t="s">
        <v>67</v>
      </c>
      <c r="B183" s="6" t="s">
        <v>32</v>
      </c>
      <c r="C183" s="6" t="s">
        <v>93</v>
      </c>
      <c r="D183" s="15">
        <v>33</v>
      </c>
      <c r="E183" s="1">
        <v>29</v>
      </c>
      <c r="F183" s="83">
        <v>375</v>
      </c>
      <c r="G183" s="88">
        <f>+F183/E183</f>
        <v>12.931034482758621</v>
      </c>
      <c r="H183" s="80">
        <v>49</v>
      </c>
      <c r="I183" s="80">
        <v>107</v>
      </c>
      <c r="J183" s="89">
        <f>+H183/I183</f>
        <v>0.45794392523364486</v>
      </c>
      <c r="K183" s="90"/>
      <c r="L183" s="80"/>
      <c r="M183" s="80"/>
      <c r="N183" s="90"/>
      <c r="O183" s="80">
        <v>46</v>
      </c>
      <c r="P183" s="80">
        <v>68</v>
      </c>
      <c r="Q183" s="89">
        <f>+O183/P183</f>
        <v>0.67647058823529416</v>
      </c>
      <c r="R183" s="90"/>
      <c r="S183" s="80">
        <v>51</v>
      </c>
      <c r="T183" s="80">
        <v>54</v>
      </c>
      <c r="U183" s="80">
        <f>SUM(S183:T183)</f>
        <v>105</v>
      </c>
      <c r="V183" s="88">
        <f>+U183/E183</f>
        <v>3.6206896551724137</v>
      </c>
      <c r="W183" s="90"/>
      <c r="X183" s="80">
        <v>15</v>
      </c>
      <c r="Y183" s="88">
        <f>+X183/E183</f>
        <v>0.51724137931034486</v>
      </c>
      <c r="Z183" s="90"/>
      <c r="AA183" s="80">
        <v>53</v>
      </c>
      <c r="AB183" s="91">
        <f>+AA183/E183</f>
        <v>1.8275862068965518</v>
      </c>
      <c r="AC183" s="90"/>
      <c r="AD183" s="80">
        <v>20</v>
      </c>
      <c r="AE183" s="80">
        <v>28</v>
      </c>
      <c r="AF183" s="88">
        <f>+AE183/E183</f>
        <v>0.96551724137931039</v>
      </c>
      <c r="AG183" s="80">
        <v>4</v>
      </c>
      <c r="AH183" s="90"/>
      <c r="AI183" s="80">
        <f>+(2*H183)+(1*L183)+(O183)</f>
        <v>144</v>
      </c>
      <c r="AJ183" s="88">
        <f>+AI183/E183</f>
        <v>4.9655172413793105</v>
      </c>
      <c r="AK183" s="89">
        <f>(+(AI183)+(U183)+(2*X183)+(AD183)-(AE183))/F183</f>
        <v>0.72266666666666668</v>
      </c>
      <c r="AL183" s="24"/>
      <c r="AM183" s="6"/>
      <c r="AN183" s="6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</row>
    <row r="184" spans="1:56" x14ac:dyDescent="0.3">
      <c r="A184" s="7"/>
      <c r="B184" s="13" t="s">
        <v>32</v>
      </c>
      <c r="C184" s="13" t="s">
        <v>93</v>
      </c>
      <c r="D184" s="15"/>
      <c r="E184" s="72">
        <f>SUM(E183)</f>
        <v>29</v>
      </c>
      <c r="F184" s="72">
        <f>SUM(F183)</f>
        <v>375</v>
      </c>
      <c r="G184" s="74">
        <f>+F184/E184</f>
        <v>12.931034482758621</v>
      </c>
      <c r="H184" s="72">
        <f t="shared" ref="H184" si="250">SUM(H183)</f>
        <v>49</v>
      </c>
      <c r="I184" s="72">
        <f t="shared" ref="I184" si="251">SUM(I183)</f>
        <v>107</v>
      </c>
      <c r="J184" s="75">
        <f>+H184/I184</f>
        <v>0.45794392523364486</v>
      </c>
      <c r="K184" s="24"/>
      <c r="L184" s="1"/>
      <c r="M184" s="1"/>
      <c r="N184" s="24"/>
      <c r="O184" s="72">
        <f t="shared" ref="O184" si="252">SUM(O183)</f>
        <v>46</v>
      </c>
      <c r="P184" s="72">
        <f t="shared" ref="P184" si="253">SUM(P183)</f>
        <v>68</v>
      </c>
      <c r="Q184" s="75">
        <f>+O184/P184</f>
        <v>0.67647058823529416</v>
      </c>
      <c r="R184" s="24"/>
      <c r="S184" s="72">
        <f t="shared" ref="S184" si="254">SUM(S183)</f>
        <v>51</v>
      </c>
      <c r="T184" s="72">
        <f t="shared" ref="T184" si="255">SUM(T183)</f>
        <v>54</v>
      </c>
      <c r="U184" s="72">
        <f t="shared" ref="U184" si="256">SUM(U183)</f>
        <v>105</v>
      </c>
      <c r="V184" s="74">
        <f>+U184/E184</f>
        <v>3.6206896551724137</v>
      </c>
      <c r="W184" s="24"/>
      <c r="X184" s="72">
        <f>SUM(X183)</f>
        <v>15</v>
      </c>
      <c r="Y184" s="74">
        <f>+X184/E184</f>
        <v>0.51724137931034486</v>
      </c>
      <c r="Z184" s="24"/>
      <c r="AA184" s="72">
        <f>SUM(AA183)</f>
        <v>53</v>
      </c>
      <c r="AB184" s="76">
        <f>+AA184/E184</f>
        <v>1.8275862068965518</v>
      </c>
      <c r="AC184" s="24"/>
      <c r="AD184" s="72">
        <f>SUM(AD183)</f>
        <v>20</v>
      </c>
      <c r="AE184" s="72">
        <f>SUM(AE183)</f>
        <v>28</v>
      </c>
      <c r="AF184" s="74">
        <f>+AE184/E184</f>
        <v>0.96551724137931039</v>
      </c>
      <c r="AG184" s="72">
        <f>SUM(AG183)</f>
        <v>4</v>
      </c>
      <c r="AH184" s="24"/>
      <c r="AI184" s="72">
        <f>SUM(AI183)</f>
        <v>144</v>
      </c>
      <c r="AJ184" s="74">
        <f>+AI184/E184</f>
        <v>4.9655172413793105</v>
      </c>
      <c r="AK184" s="75">
        <f>(+(AI184)+(U184)+(2*X184)+(AD184)-(AE184))/F184</f>
        <v>0.72266666666666668</v>
      </c>
      <c r="AL184" s="24"/>
      <c r="AM184" s="6"/>
      <c r="AN184" s="6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</row>
    <row r="185" spans="1:56" x14ac:dyDescent="0.3">
      <c r="A185" s="7"/>
      <c r="B185" s="6"/>
      <c r="C185" s="6"/>
      <c r="D185" s="15"/>
      <c r="E185" s="1"/>
      <c r="F185" s="83"/>
      <c r="G185" s="88"/>
      <c r="H185" s="80"/>
      <c r="I185" s="80"/>
      <c r="J185" s="89"/>
      <c r="K185" s="90"/>
      <c r="L185" s="80"/>
      <c r="M185" s="80"/>
      <c r="N185" s="90"/>
      <c r="O185" s="80"/>
      <c r="P185" s="80"/>
      <c r="Q185" s="89"/>
      <c r="R185" s="90"/>
      <c r="S185" s="80"/>
      <c r="T185" s="80"/>
      <c r="U185" s="80"/>
      <c r="V185" s="88"/>
      <c r="W185" s="90"/>
      <c r="X185" s="80"/>
      <c r="Y185" s="88"/>
      <c r="Z185" s="90"/>
      <c r="AA185" s="80"/>
      <c r="AB185" s="91"/>
      <c r="AC185" s="90"/>
      <c r="AD185" s="80"/>
      <c r="AE185" s="80"/>
      <c r="AF185" s="88"/>
      <c r="AG185" s="80"/>
      <c r="AH185" s="90"/>
      <c r="AI185" s="80"/>
      <c r="AJ185" s="88"/>
      <c r="AK185" s="89"/>
      <c r="AL185" s="24"/>
      <c r="AM185" s="6"/>
      <c r="AN185" s="6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</row>
    <row r="186" spans="1:56" x14ac:dyDescent="0.3">
      <c r="A186" s="7" t="s">
        <v>31</v>
      </c>
      <c r="B186" s="6" t="s">
        <v>32</v>
      </c>
      <c r="C186" s="6" t="s">
        <v>56</v>
      </c>
      <c r="D186" s="15">
        <v>24</v>
      </c>
      <c r="E186" s="1">
        <v>22</v>
      </c>
      <c r="F186" s="8">
        <v>665</v>
      </c>
      <c r="G186" s="9">
        <f>+F186/E186</f>
        <v>30.227272727272727</v>
      </c>
      <c r="H186" s="1">
        <v>97</v>
      </c>
      <c r="I186" s="1">
        <v>250</v>
      </c>
      <c r="J186" s="10">
        <f>+H186/I186</f>
        <v>0.38800000000000001</v>
      </c>
      <c r="K186" s="24"/>
      <c r="L186" s="1"/>
      <c r="M186" s="1"/>
      <c r="N186" s="24"/>
      <c r="O186" s="1">
        <v>43</v>
      </c>
      <c r="P186" s="1">
        <v>76</v>
      </c>
      <c r="Q186" s="10">
        <f>+O186/P186</f>
        <v>0.56578947368421051</v>
      </c>
      <c r="R186" s="24"/>
      <c r="S186" s="1">
        <v>27</v>
      </c>
      <c r="T186" s="1">
        <v>44</v>
      </c>
      <c r="U186" s="1">
        <f>SUM(S186:T186)</f>
        <v>71</v>
      </c>
      <c r="V186" s="9">
        <f>+U186/E186</f>
        <v>3.2272727272727271</v>
      </c>
      <c r="W186" s="24"/>
      <c r="X186" s="1">
        <v>66</v>
      </c>
      <c r="Y186" s="9">
        <f>+X186/E186</f>
        <v>3</v>
      </c>
      <c r="Z186" s="24"/>
      <c r="AA186" s="1">
        <v>74</v>
      </c>
      <c r="AB186" s="11">
        <f>+AA186/E186</f>
        <v>3.3636363636363638</v>
      </c>
      <c r="AC186" s="24"/>
      <c r="AD186" s="1">
        <v>19</v>
      </c>
      <c r="AE186" s="1">
        <v>112</v>
      </c>
      <c r="AF186" s="9">
        <f>+AE186/E186</f>
        <v>5.0909090909090908</v>
      </c>
      <c r="AG186" s="1">
        <v>8</v>
      </c>
      <c r="AH186" s="24"/>
      <c r="AI186" s="1">
        <f>+(2*H186)+(1*L186)+(O186)</f>
        <v>237</v>
      </c>
      <c r="AJ186" s="9">
        <f>+AI186/E186</f>
        <v>10.772727272727273</v>
      </c>
      <c r="AK186" s="10">
        <f>(+(AI186)+(U186)+(2*X186)+(AD186)-(AE186))/F186</f>
        <v>0.52180451127819549</v>
      </c>
      <c r="AL186" s="24"/>
      <c r="AM186" s="6"/>
      <c r="AN186" s="6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</row>
    <row r="187" spans="1:56" x14ac:dyDescent="0.3">
      <c r="A187" s="7" t="s">
        <v>67</v>
      </c>
      <c r="B187" s="6" t="s">
        <v>32</v>
      </c>
      <c r="C187" s="6" t="s">
        <v>56</v>
      </c>
      <c r="D187" s="15">
        <v>24</v>
      </c>
      <c r="E187" s="1">
        <v>27</v>
      </c>
      <c r="F187" s="83">
        <v>575</v>
      </c>
      <c r="G187" s="88">
        <f>+F187/E187</f>
        <v>21.296296296296298</v>
      </c>
      <c r="H187" s="80">
        <v>101</v>
      </c>
      <c r="I187" s="80">
        <v>218</v>
      </c>
      <c r="J187" s="89">
        <f>+H187/I187</f>
        <v>0.46330275229357798</v>
      </c>
      <c r="K187" s="90"/>
      <c r="L187" s="80">
        <v>0</v>
      </c>
      <c r="M187" s="80">
        <v>2</v>
      </c>
      <c r="N187" s="90"/>
      <c r="O187" s="80">
        <v>63</v>
      </c>
      <c r="P187" s="80">
        <v>91</v>
      </c>
      <c r="Q187" s="89">
        <f>+O187/P187</f>
        <v>0.69230769230769229</v>
      </c>
      <c r="R187" s="90"/>
      <c r="S187" s="80">
        <v>44</v>
      </c>
      <c r="T187" s="80">
        <v>42</v>
      </c>
      <c r="U187" s="80">
        <f>SUM(S187:T187)</f>
        <v>86</v>
      </c>
      <c r="V187" s="88">
        <f>+U187/E187</f>
        <v>3.1851851851851851</v>
      </c>
      <c r="W187" s="90"/>
      <c r="X187" s="80">
        <v>32</v>
      </c>
      <c r="Y187" s="88">
        <f>+X187/E187</f>
        <v>1.1851851851851851</v>
      </c>
      <c r="Z187" s="90"/>
      <c r="AA187" s="80">
        <v>57</v>
      </c>
      <c r="AB187" s="91">
        <f>+AA187/E187</f>
        <v>2.1111111111111112</v>
      </c>
      <c r="AC187" s="90"/>
      <c r="AD187" s="80">
        <v>21</v>
      </c>
      <c r="AE187" s="80">
        <v>61</v>
      </c>
      <c r="AF187" s="88">
        <f>+AE187/E187</f>
        <v>2.2592592592592591</v>
      </c>
      <c r="AG187" s="80">
        <v>1</v>
      </c>
      <c r="AH187" s="90"/>
      <c r="AI187" s="80">
        <f>+(2*H187)+(1*L187)+(O187)</f>
        <v>265</v>
      </c>
      <c r="AJ187" s="88">
        <f>+AI187/E187</f>
        <v>9.8148148148148149</v>
      </c>
      <c r="AK187" s="89">
        <f>(+(AI187)+(U187)+(2*X187)+(AD187)-(AE187))/F187</f>
        <v>0.65217391304347827</v>
      </c>
      <c r="AL187" s="24"/>
      <c r="AM187" s="6"/>
      <c r="AN187" s="6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</row>
    <row r="188" spans="1:56" x14ac:dyDescent="0.3">
      <c r="A188" s="7"/>
      <c r="B188" s="13" t="s">
        <v>32</v>
      </c>
      <c r="C188" s="13" t="s">
        <v>56</v>
      </c>
      <c r="D188" s="15"/>
      <c r="E188" s="72">
        <f>SUM(E186:E187)</f>
        <v>49</v>
      </c>
      <c r="F188" s="73">
        <f>SUM(F186:F187)</f>
        <v>1240</v>
      </c>
      <c r="G188" s="74">
        <f>+F188/E188</f>
        <v>25.306122448979593</v>
      </c>
      <c r="H188" s="72">
        <f t="shared" ref="H188" si="257">SUM(H186:H187)</f>
        <v>198</v>
      </c>
      <c r="I188" s="72">
        <f t="shared" ref="I188" si="258">SUM(I186:I187)</f>
        <v>468</v>
      </c>
      <c r="J188" s="75">
        <f>+H188/I188</f>
        <v>0.42307692307692307</v>
      </c>
      <c r="K188" s="90"/>
      <c r="L188" s="72">
        <f t="shared" ref="L188" si="259">SUM(L187)</f>
        <v>0</v>
      </c>
      <c r="M188" s="72">
        <f t="shared" ref="M188" si="260">SUM(M187)</f>
        <v>2</v>
      </c>
      <c r="N188" s="90"/>
      <c r="O188" s="72">
        <f t="shared" ref="O188" si="261">SUM(O186:O187)</f>
        <v>106</v>
      </c>
      <c r="P188" s="72">
        <f t="shared" ref="P188" si="262">SUM(P186:P187)</f>
        <v>167</v>
      </c>
      <c r="Q188" s="75">
        <f>+O188/P188</f>
        <v>0.6347305389221557</v>
      </c>
      <c r="R188" s="90"/>
      <c r="S188" s="72">
        <f t="shared" ref="S188" si="263">SUM(S186:S187)</f>
        <v>71</v>
      </c>
      <c r="T188" s="72">
        <f t="shared" ref="T188" si="264">SUM(T186:T187)</f>
        <v>86</v>
      </c>
      <c r="U188" s="72">
        <f t="shared" ref="U188" si="265">SUM(U186:U187)</f>
        <v>157</v>
      </c>
      <c r="V188" s="74">
        <f>+U188/E188</f>
        <v>3.204081632653061</v>
      </c>
      <c r="W188" s="90"/>
      <c r="X188" s="72">
        <f>SUM(X186:X187)</f>
        <v>98</v>
      </c>
      <c r="Y188" s="74">
        <f>+X188/E188</f>
        <v>2</v>
      </c>
      <c r="Z188" s="90"/>
      <c r="AA188" s="72">
        <f>SUM(AA186:AA187)</f>
        <v>131</v>
      </c>
      <c r="AB188" s="76">
        <f>+AA188/E188</f>
        <v>2.6734693877551021</v>
      </c>
      <c r="AC188" s="90"/>
      <c r="AD188" s="72">
        <f t="shared" ref="AD188" si="266">SUM(AD186:AD187)</f>
        <v>40</v>
      </c>
      <c r="AE188" s="72">
        <f t="shared" ref="AE188" si="267">SUM(AE186:AE187)</f>
        <v>173</v>
      </c>
      <c r="AF188" s="74">
        <f>+AE188/E188</f>
        <v>3.5306122448979593</v>
      </c>
      <c r="AG188" s="72">
        <f>SUM(AG186:AG187)</f>
        <v>9</v>
      </c>
      <c r="AH188" s="90"/>
      <c r="AI188" s="73">
        <f>SUM(AI186:AI187)</f>
        <v>502</v>
      </c>
      <c r="AJ188" s="74">
        <f>+AI188/E188</f>
        <v>10.244897959183673</v>
      </c>
      <c r="AK188" s="75">
        <f>(+(AI188)+(U188)+(2*X188)+(AD188)-(AE188))/F188</f>
        <v>0.58225806451612905</v>
      </c>
      <c r="AL188" s="24"/>
      <c r="AM188" s="6"/>
      <c r="AN188" s="6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</row>
    <row r="189" spans="1:56" x14ac:dyDescent="0.3">
      <c r="A189" s="7"/>
      <c r="B189" s="6"/>
      <c r="C189" s="6"/>
      <c r="D189" s="15"/>
      <c r="E189" s="1"/>
      <c r="F189" s="83"/>
      <c r="G189" s="88"/>
      <c r="H189" s="80"/>
      <c r="I189" s="80"/>
      <c r="J189" s="89"/>
      <c r="K189" s="90"/>
      <c r="L189" s="80"/>
      <c r="M189" s="80"/>
      <c r="N189" s="90"/>
      <c r="O189" s="80"/>
      <c r="P189" s="80"/>
      <c r="Q189" s="89"/>
      <c r="R189" s="90"/>
      <c r="S189" s="80"/>
      <c r="T189" s="80"/>
      <c r="U189" s="80"/>
      <c r="V189" s="88"/>
      <c r="W189" s="90"/>
      <c r="X189" s="80"/>
      <c r="Y189" s="88"/>
      <c r="Z189" s="90"/>
      <c r="AA189" s="80"/>
      <c r="AB189" s="91"/>
      <c r="AC189" s="90"/>
      <c r="AD189" s="80"/>
      <c r="AE189" s="80"/>
      <c r="AF189" s="88"/>
      <c r="AG189" s="80"/>
      <c r="AH189" s="90"/>
      <c r="AI189" s="80"/>
      <c r="AJ189" s="88"/>
      <c r="AK189" s="89"/>
      <c r="AL189" s="24"/>
      <c r="AM189" s="6"/>
      <c r="AN189" s="6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</row>
    <row r="190" spans="1:56" x14ac:dyDescent="0.3">
      <c r="A190" s="7" t="s">
        <v>31</v>
      </c>
      <c r="B190" s="6" t="s">
        <v>32</v>
      </c>
      <c r="C190" s="6" t="s">
        <v>58</v>
      </c>
      <c r="D190" s="15">
        <v>33</v>
      </c>
      <c r="E190" s="1">
        <v>20</v>
      </c>
      <c r="F190" s="8">
        <v>240</v>
      </c>
      <c r="G190" s="9">
        <f>+F190/E190</f>
        <v>12</v>
      </c>
      <c r="H190" s="1">
        <v>33</v>
      </c>
      <c r="I190" s="1">
        <v>77</v>
      </c>
      <c r="J190" s="10">
        <f>+H190/I190</f>
        <v>0.42857142857142855</v>
      </c>
      <c r="K190" s="24"/>
      <c r="L190" s="1"/>
      <c r="M190" s="1"/>
      <c r="N190" s="24"/>
      <c r="O190" s="1">
        <v>14</v>
      </c>
      <c r="P190" s="1">
        <v>22</v>
      </c>
      <c r="Q190" s="10">
        <f>+O190/P190</f>
        <v>0.63636363636363635</v>
      </c>
      <c r="R190" s="24"/>
      <c r="S190" s="1">
        <v>13</v>
      </c>
      <c r="T190" s="1">
        <v>29</v>
      </c>
      <c r="U190" s="1">
        <f>SUM(S190:T190)</f>
        <v>42</v>
      </c>
      <c r="V190" s="9">
        <f>+U190/E190</f>
        <v>2.1</v>
      </c>
      <c r="W190" s="24"/>
      <c r="X190" s="1">
        <v>15</v>
      </c>
      <c r="Y190" s="9">
        <f>+X190/E190</f>
        <v>0.75</v>
      </c>
      <c r="Z190" s="24"/>
      <c r="AA190" s="1">
        <v>46</v>
      </c>
      <c r="AB190" s="11">
        <f>+AA190/E190</f>
        <v>2.2999999999999998</v>
      </c>
      <c r="AC190" s="24"/>
      <c r="AD190" s="1">
        <v>13</v>
      </c>
      <c r="AE190" s="1">
        <v>28</v>
      </c>
      <c r="AF190" s="9">
        <f>+AE190/E190</f>
        <v>1.4</v>
      </c>
      <c r="AG190" s="1">
        <v>7</v>
      </c>
      <c r="AH190" s="24"/>
      <c r="AI190" s="1">
        <f>+(2*H190)+(1*L190)+(O190)</f>
        <v>80</v>
      </c>
      <c r="AJ190" s="9">
        <f>+AI190/E190</f>
        <v>4</v>
      </c>
      <c r="AK190" s="10">
        <f>(+(AI190)+(U190)+(2*X190)+(AD190)-(AE190))/F190</f>
        <v>0.5708333333333333</v>
      </c>
      <c r="AL190" s="24"/>
      <c r="AM190" s="6"/>
      <c r="AN190" s="6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</row>
    <row r="191" spans="1:56" x14ac:dyDescent="0.3">
      <c r="A191" s="7"/>
      <c r="B191" s="13" t="s">
        <v>32</v>
      </c>
      <c r="C191" s="13" t="s">
        <v>58</v>
      </c>
      <c r="D191" s="15"/>
      <c r="E191" s="72">
        <f>SUM(E190)</f>
        <v>20</v>
      </c>
      <c r="F191" s="72">
        <f>SUM(F190)</f>
        <v>240</v>
      </c>
      <c r="G191" s="74">
        <f>+F191/E191</f>
        <v>12</v>
      </c>
      <c r="H191" s="72">
        <f t="shared" ref="H191" si="268">SUM(H190)</f>
        <v>33</v>
      </c>
      <c r="I191" s="72">
        <f t="shared" ref="I191" si="269">SUM(I190)</f>
        <v>77</v>
      </c>
      <c r="J191" s="75">
        <f>+H191/I191</f>
        <v>0.42857142857142855</v>
      </c>
      <c r="K191" s="24"/>
      <c r="L191" s="1"/>
      <c r="M191" s="1"/>
      <c r="N191" s="24"/>
      <c r="O191" s="72">
        <f t="shared" ref="O191" si="270">SUM(O190)</f>
        <v>14</v>
      </c>
      <c r="P191" s="72">
        <f t="shared" ref="P191" si="271">SUM(P190)</f>
        <v>22</v>
      </c>
      <c r="Q191" s="75">
        <f>+O191/P191</f>
        <v>0.63636363636363635</v>
      </c>
      <c r="R191" s="24"/>
      <c r="S191" s="72">
        <f t="shared" ref="S191" si="272">SUM(S190)</f>
        <v>13</v>
      </c>
      <c r="T191" s="72">
        <f t="shared" ref="T191" si="273">SUM(T190)</f>
        <v>29</v>
      </c>
      <c r="U191" s="72">
        <f t="shared" ref="U191" si="274">SUM(U190)</f>
        <v>42</v>
      </c>
      <c r="V191" s="74">
        <f>+U191/E191</f>
        <v>2.1</v>
      </c>
      <c r="W191" s="24"/>
      <c r="X191" s="72">
        <f>SUM(X190)</f>
        <v>15</v>
      </c>
      <c r="Y191" s="74">
        <f>+X191/E191</f>
        <v>0.75</v>
      </c>
      <c r="Z191" s="24"/>
      <c r="AA191" s="72">
        <f>SUM(AA190)</f>
        <v>46</v>
      </c>
      <c r="AB191" s="76">
        <f>+AA191/E191</f>
        <v>2.2999999999999998</v>
      </c>
      <c r="AC191" s="24"/>
      <c r="AD191" s="72">
        <f>SUM(AD190)</f>
        <v>13</v>
      </c>
      <c r="AE191" s="72">
        <f>SUM(AE190)</f>
        <v>28</v>
      </c>
      <c r="AF191" s="74">
        <f>+AE191/E191</f>
        <v>1.4</v>
      </c>
      <c r="AG191" s="72">
        <f>SUM(AG190)</f>
        <v>7</v>
      </c>
      <c r="AH191" s="24"/>
      <c r="AI191" s="72">
        <f>SUM(AI190)</f>
        <v>80</v>
      </c>
      <c r="AJ191" s="74">
        <f>+AI191/E191</f>
        <v>4</v>
      </c>
      <c r="AK191" s="75">
        <f>(+(AI191)+(U191)+(2*X191)+(AD191)-(AE191))/F191</f>
        <v>0.5708333333333333</v>
      </c>
      <c r="AL191" s="24"/>
      <c r="AM191" s="6"/>
      <c r="AN191" s="6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</row>
    <row r="192" spans="1:56" x14ac:dyDescent="0.3">
      <c r="A192" s="7"/>
      <c r="B192" s="6"/>
      <c r="C192" s="6"/>
      <c r="D192" s="15"/>
      <c r="E192" s="1"/>
      <c r="F192" s="8"/>
      <c r="G192" s="9"/>
      <c r="H192" s="1"/>
      <c r="I192" s="1"/>
      <c r="J192" s="10"/>
      <c r="K192" s="24"/>
      <c r="L192" s="1"/>
      <c r="M192" s="1"/>
      <c r="N192" s="24"/>
      <c r="O192" s="1"/>
      <c r="P192" s="1"/>
      <c r="Q192" s="10"/>
      <c r="R192" s="24"/>
      <c r="S192" s="1"/>
      <c r="T192" s="1"/>
      <c r="U192" s="1"/>
      <c r="V192" s="9"/>
      <c r="W192" s="24"/>
      <c r="X192" s="1"/>
      <c r="Y192" s="9"/>
      <c r="Z192" s="24"/>
      <c r="AA192" s="1"/>
      <c r="AB192" s="11"/>
      <c r="AC192" s="24"/>
      <c r="AD192" s="1"/>
      <c r="AE192" s="1"/>
      <c r="AF192" s="9"/>
      <c r="AG192" s="1"/>
      <c r="AH192" s="24"/>
      <c r="AI192" s="1"/>
      <c r="AJ192" s="9"/>
      <c r="AK192" s="10"/>
      <c r="AL192" s="24"/>
      <c r="AM192" s="6"/>
      <c r="AN192" s="6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  <c r="BA192" s="77"/>
      <c r="BB192" s="77"/>
      <c r="BC192" s="77"/>
      <c r="BD192" s="77"/>
    </row>
    <row r="193" spans="1:56" x14ac:dyDescent="0.3">
      <c r="A193" s="7" t="s">
        <v>67</v>
      </c>
      <c r="B193" s="6" t="s">
        <v>32</v>
      </c>
      <c r="C193" s="6" t="s">
        <v>97</v>
      </c>
      <c r="D193" s="15">
        <v>35</v>
      </c>
      <c r="E193" s="1">
        <v>35</v>
      </c>
      <c r="F193" s="83">
        <v>948</v>
      </c>
      <c r="G193" s="88">
        <f>+F193/E193</f>
        <v>27.085714285714285</v>
      </c>
      <c r="H193" s="80">
        <v>104</v>
      </c>
      <c r="I193" s="80">
        <v>231</v>
      </c>
      <c r="J193" s="89">
        <f>+H193/I193</f>
        <v>0.45021645021645024</v>
      </c>
      <c r="K193" s="90"/>
      <c r="L193" s="80"/>
      <c r="M193" s="80"/>
      <c r="N193" s="90"/>
      <c r="O193" s="80">
        <v>45</v>
      </c>
      <c r="P193" s="80">
        <v>91</v>
      </c>
      <c r="Q193" s="89">
        <f>+O193/P193</f>
        <v>0.49450549450549453</v>
      </c>
      <c r="R193" s="90"/>
      <c r="S193" s="80">
        <v>97</v>
      </c>
      <c r="T193" s="80">
        <v>105</v>
      </c>
      <c r="U193" s="80">
        <f>SUM(S193:T193)</f>
        <v>202</v>
      </c>
      <c r="V193" s="88">
        <f>+U193/E193</f>
        <v>5.7714285714285714</v>
      </c>
      <c r="W193" s="90"/>
      <c r="X193" s="80">
        <v>35</v>
      </c>
      <c r="Y193" s="88">
        <f>+X193/E193</f>
        <v>1</v>
      </c>
      <c r="Z193" s="90"/>
      <c r="AA193" s="80">
        <v>96</v>
      </c>
      <c r="AB193" s="91">
        <f>+AA193/E193</f>
        <v>2.7428571428571429</v>
      </c>
      <c r="AC193" s="90"/>
      <c r="AD193" s="80">
        <v>54</v>
      </c>
      <c r="AE193" s="80">
        <v>39</v>
      </c>
      <c r="AF193" s="88">
        <f>+AE193/E193</f>
        <v>1.1142857142857143</v>
      </c>
      <c r="AG193" s="80">
        <v>37</v>
      </c>
      <c r="AH193" s="90"/>
      <c r="AI193" s="80">
        <f>+(2*H193)+(1*L193)+(O193)</f>
        <v>253</v>
      </c>
      <c r="AJ193" s="88">
        <f>+AI193/E193</f>
        <v>7.2285714285714286</v>
      </c>
      <c r="AK193" s="89">
        <f>(+(AI193)+(U193)+(2*X193)+(AD193)-(AE193))/F193</f>
        <v>0.569620253164557</v>
      </c>
      <c r="AL193" s="24"/>
      <c r="AM193" s="6"/>
      <c r="AN193" s="6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</row>
    <row r="194" spans="1:56" x14ac:dyDescent="0.3">
      <c r="A194" s="7"/>
      <c r="B194" s="13" t="s">
        <v>32</v>
      </c>
      <c r="C194" s="13" t="s">
        <v>97</v>
      </c>
      <c r="D194" s="15"/>
      <c r="E194" s="72">
        <f>SUM(E193)</f>
        <v>35</v>
      </c>
      <c r="F194" s="72">
        <f>SUM(F193)</f>
        <v>948</v>
      </c>
      <c r="G194" s="74">
        <f>+F194/E194</f>
        <v>27.085714285714285</v>
      </c>
      <c r="H194" s="72">
        <f t="shared" ref="H194" si="275">SUM(H193)</f>
        <v>104</v>
      </c>
      <c r="I194" s="72">
        <f t="shared" ref="I194" si="276">SUM(I193)</f>
        <v>231</v>
      </c>
      <c r="J194" s="75">
        <f>+H194/I194</f>
        <v>0.45021645021645024</v>
      </c>
      <c r="K194" s="24"/>
      <c r="L194" s="1"/>
      <c r="M194" s="1"/>
      <c r="N194" s="24"/>
      <c r="O194" s="72">
        <f t="shared" ref="O194" si="277">SUM(O193)</f>
        <v>45</v>
      </c>
      <c r="P194" s="72">
        <f t="shared" ref="P194" si="278">SUM(P193)</f>
        <v>91</v>
      </c>
      <c r="Q194" s="75">
        <f>+O194/P194</f>
        <v>0.49450549450549453</v>
      </c>
      <c r="R194" s="24"/>
      <c r="S194" s="72">
        <f t="shared" ref="S194" si="279">SUM(S193)</f>
        <v>97</v>
      </c>
      <c r="T194" s="72">
        <f t="shared" ref="T194" si="280">SUM(T193)</f>
        <v>105</v>
      </c>
      <c r="U194" s="72">
        <f t="shared" ref="U194" si="281">SUM(U193)</f>
        <v>202</v>
      </c>
      <c r="V194" s="74">
        <f>+U194/E194</f>
        <v>5.7714285714285714</v>
      </c>
      <c r="W194" s="24"/>
      <c r="X194" s="72">
        <f>SUM(X193)</f>
        <v>35</v>
      </c>
      <c r="Y194" s="74">
        <f>+X194/E194</f>
        <v>1</v>
      </c>
      <c r="Z194" s="24"/>
      <c r="AA194" s="72">
        <f>SUM(AA193)</f>
        <v>96</v>
      </c>
      <c r="AB194" s="76">
        <f>+AA194/E194</f>
        <v>2.7428571428571429</v>
      </c>
      <c r="AC194" s="24"/>
      <c r="AD194" s="72">
        <f>SUM(AD193)</f>
        <v>54</v>
      </c>
      <c r="AE194" s="72">
        <f>SUM(AE193)</f>
        <v>39</v>
      </c>
      <c r="AF194" s="74">
        <f>+AE194/E194</f>
        <v>1.1142857142857143</v>
      </c>
      <c r="AG194" s="72">
        <f>SUM(AG193)</f>
        <v>37</v>
      </c>
      <c r="AH194" s="24"/>
      <c r="AI194" s="72">
        <f>SUM(AI193)</f>
        <v>253</v>
      </c>
      <c r="AJ194" s="74">
        <f>+AI194/E194</f>
        <v>7.2285714285714286</v>
      </c>
      <c r="AK194" s="75">
        <f>(+(AI194)+(U194)+(2*X194)+(AD194)-(AE194))/F194</f>
        <v>0.569620253164557</v>
      </c>
      <c r="AL194" s="24"/>
      <c r="AM194" s="6"/>
      <c r="AN194" s="6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  <c r="BA194" s="77"/>
      <c r="BB194" s="77"/>
      <c r="BC194" s="77"/>
      <c r="BD194" s="77"/>
    </row>
    <row r="195" spans="1:56" x14ac:dyDescent="0.3">
      <c r="A195" s="7"/>
      <c r="B195" s="6"/>
      <c r="C195" s="6"/>
      <c r="D195" s="15"/>
      <c r="E195" s="1"/>
      <c r="F195" s="83"/>
      <c r="G195" s="88"/>
      <c r="H195" s="80"/>
      <c r="I195" s="80"/>
      <c r="J195" s="89"/>
      <c r="K195" s="90"/>
      <c r="L195" s="80"/>
      <c r="M195" s="80"/>
      <c r="N195" s="90"/>
      <c r="O195" s="80"/>
      <c r="P195" s="80"/>
      <c r="Q195" s="89"/>
      <c r="R195" s="90"/>
      <c r="S195" s="80"/>
      <c r="T195" s="80"/>
      <c r="U195" s="80"/>
      <c r="V195" s="88"/>
      <c r="W195" s="90"/>
      <c r="X195" s="80"/>
      <c r="Y195" s="88"/>
      <c r="Z195" s="90"/>
      <c r="AA195" s="80"/>
      <c r="AB195" s="91"/>
      <c r="AC195" s="90"/>
      <c r="AD195" s="80"/>
      <c r="AE195" s="80"/>
      <c r="AF195" s="88"/>
      <c r="AG195" s="80"/>
      <c r="AH195" s="90"/>
      <c r="AI195" s="80"/>
      <c r="AJ195" s="88"/>
      <c r="AK195" s="89"/>
      <c r="AL195" s="24"/>
      <c r="AM195" s="6"/>
      <c r="AN195" s="6"/>
      <c r="AO195" s="77"/>
      <c r="AP195" s="77"/>
      <c r="AQ195" s="77"/>
      <c r="AR195" s="77"/>
      <c r="AS195" s="77"/>
      <c r="AT195" s="77"/>
      <c r="AU195" s="77"/>
      <c r="AV195" s="77"/>
      <c r="AW195" s="77"/>
      <c r="AX195" s="77"/>
      <c r="AY195" s="77"/>
      <c r="AZ195" s="77"/>
      <c r="BA195" s="77"/>
      <c r="BB195" s="77"/>
      <c r="BC195" s="77"/>
      <c r="BD195" s="77"/>
    </row>
    <row r="196" spans="1:56" x14ac:dyDescent="0.3">
      <c r="A196" s="7" t="s">
        <v>31</v>
      </c>
      <c r="B196" s="6" t="s">
        <v>32</v>
      </c>
      <c r="C196" s="6" t="s">
        <v>60</v>
      </c>
      <c r="D196" s="15">
        <v>32</v>
      </c>
      <c r="E196" s="1">
        <v>4</v>
      </c>
      <c r="F196" s="8">
        <v>58</v>
      </c>
      <c r="G196" s="9">
        <f>+F196/E196</f>
        <v>14.5</v>
      </c>
      <c r="H196" s="1">
        <v>4</v>
      </c>
      <c r="I196" s="1">
        <v>8</v>
      </c>
      <c r="J196" s="10">
        <f>+H196/I196</f>
        <v>0.5</v>
      </c>
      <c r="K196" s="24"/>
      <c r="L196" s="1"/>
      <c r="M196" s="1"/>
      <c r="N196" s="24"/>
      <c r="O196" s="1">
        <v>14</v>
      </c>
      <c r="P196" s="1">
        <v>19</v>
      </c>
      <c r="Q196" s="10">
        <f>+O196/P196</f>
        <v>0.73684210526315785</v>
      </c>
      <c r="R196" s="24"/>
      <c r="S196" s="1">
        <v>3</v>
      </c>
      <c r="T196" s="1">
        <v>3</v>
      </c>
      <c r="U196" s="1">
        <f>SUM(S196:T196)</f>
        <v>6</v>
      </c>
      <c r="V196" s="9">
        <f>+U196/E196</f>
        <v>1.5</v>
      </c>
      <c r="W196" s="24"/>
      <c r="X196" s="1">
        <v>4</v>
      </c>
      <c r="Y196" s="9">
        <f>+X196/E196</f>
        <v>1</v>
      </c>
      <c r="Z196" s="24"/>
      <c r="AA196" s="1">
        <v>8</v>
      </c>
      <c r="AB196" s="11">
        <f>+AA196/E196</f>
        <v>2</v>
      </c>
      <c r="AC196" s="24"/>
      <c r="AD196" s="1">
        <v>3</v>
      </c>
      <c r="AE196" s="1">
        <v>10</v>
      </c>
      <c r="AF196" s="9">
        <f>+AE196/E196</f>
        <v>2.5</v>
      </c>
      <c r="AG196" s="1"/>
      <c r="AH196" s="24"/>
      <c r="AI196" s="1">
        <f>+(2*H196)+(1*L196)+(O196)</f>
        <v>22</v>
      </c>
      <c r="AJ196" s="9">
        <f>+AI196/E196</f>
        <v>5.5</v>
      </c>
      <c r="AK196" s="10">
        <f>(+(AI196)+(U196)+(2*X196)+(AD196)-(AE196))/F196</f>
        <v>0.5</v>
      </c>
      <c r="AL196" s="24"/>
      <c r="AM196" s="6"/>
      <c r="AN196" s="6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</row>
    <row r="197" spans="1:56" x14ac:dyDescent="0.3">
      <c r="A197" s="7"/>
      <c r="B197" s="13" t="s">
        <v>32</v>
      </c>
      <c r="C197" s="13" t="s">
        <v>60</v>
      </c>
      <c r="D197" s="15"/>
      <c r="E197" s="72">
        <f>SUM(E196)</f>
        <v>4</v>
      </c>
      <c r="F197" s="72">
        <f>SUM(F196)</f>
        <v>58</v>
      </c>
      <c r="G197" s="74">
        <f>+F197/E197</f>
        <v>14.5</v>
      </c>
      <c r="H197" s="72">
        <f t="shared" ref="H197" si="282">SUM(H196)</f>
        <v>4</v>
      </c>
      <c r="I197" s="72">
        <f t="shared" ref="I197" si="283">SUM(I196)</f>
        <v>8</v>
      </c>
      <c r="J197" s="75">
        <f>+H197/I197</f>
        <v>0.5</v>
      </c>
      <c r="K197" s="24"/>
      <c r="L197" s="1"/>
      <c r="M197" s="1"/>
      <c r="N197" s="24"/>
      <c r="O197" s="72">
        <f t="shared" ref="O197" si="284">SUM(O196)</f>
        <v>14</v>
      </c>
      <c r="P197" s="72">
        <f t="shared" ref="P197" si="285">SUM(P196)</f>
        <v>19</v>
      </c>
      <c r="Q197" s="75">
        <f>+O197/P197</f>
        <v>0.73684210526315785</v>
      </c>
      <c r="R197" s="24"/>
      <c r="S197" s="72">
        <f t="shared" ref="S197" si="286">SUM(S196)</f>
        <v>3</v>
      </c>
      <c r="T197" s="72">
        <f t="shared" ref="T197" si="287">SUM(T196)</f>
        <v>3</v>
      </c>
      <c r="U197" s="72">
        <f t="shared" ref="U197" si="288">SUM(U196)</f>
        <v>6</v>
      </c>
      <c r="V197" s="74">
        <f>+U197/E197</f>
        <v>1.5</v>
      </c>
      <c r="W197" s="24"/>
      <c r="X197" s="72">
        <f>SUM(X196)</f>
        <v>4</v>
      </c>
      <c r="Y197" s="74">
        <f>+X197/E197</f>
        <v>1</v>
      </c>
      <c r="Z197" s="24"/>
      <c r="AA197" s="72">
        <f>SUM(AA196)</f>
        <v>8</v>
      </c>
      <c r="AB197" s="76">
        <f>+AA197/E197</f>
        <v>2</v>
      </c>
      <c r="AC197" s="24"/>
      <c r="AD197" s="72">
        <f>SUM(AD196)</f>
        <v>3</v>
      </c>
      <c r="AE197" s="72">
        <f>SUM(AE196)</f>
        <v>10</v>
      </c>
      <c r="AF197" s="74">
        <f>+AE197/E197</f>
        <v>2.5</v>
      </c>
      <c r="AG197" s="72">
        <f>SUM(AG196)</f>
        <v>0</v>
      </c>
      <c r="AH197" s="24"/>
      <c r="AI197" s="72">
        <f>SUM(AI196)</f>
        <v>22</v>
      </c>
      <c r="AJ197" s="74">
        <f>+AI197/E197</f>
        <v>5.5</v>
      </c>
      <c r="AK197" s="75">
        <f>(+(AI197)+(U197)+(2*X197)+(AD197)-(AE197))/F197</f>
        <v>0.5</v>
      </c>
      <c r="AL197" s="24"/>
      <c r="AM197" s="6"/>
      <c r="AN197" s="6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</row>
    <row r="198" spans="1:56" x14ac:dyDescent="0.3">
      <c r="A198" s="7"/>
      <c r="B198" s="6"/>
      <c r="C198" s="6"/>
      <c r="D198" s="15"/>
      <c r="E198" s="1"/>
      <c r="F198" s="8"/>
      <c r="G198" s="9"/>
      <c r="H198" s="1"/>
      <c r="I198" s="1"/>
      <c r="J198" s="10"/>
      <c r="K198" s="24"/>
      <c r="L198" s="1"/>
      <c r="M198" s="1"/>
      <c r="N198" s="24"/>
      <c r="O198" s="1"/>
      <c r="P198" s="1"/>
      <c r="Q198" s="10"/>
      <c r="R198" s="24"/>
      <c r="S198" s="1"/>
      <c r="T198" s="1"/>
      <c r="U198" s="1"/>
      <c r="V198" s="9"/>
      <c r="W198" s="24"/>
      <c r="X198" s="1"/>
      <c r="Y198" s="9"/>
      <c r="Z198" s="24"/>
      <c r="AA198" s="1"/>
      <c r="AB198" s="11"/>
      <c r="AC198" s="24"/>
      <c r="AD198" s="1"/>
      <c r="AE198" s="1"/>
      <c r="AF198" s="9"/>
      <c r="AG198" s="1"/>
      <c r="AH198" s="24"/>
      <c r="AI198" s="1"/>
      <c r="AJ198" s="9"/>
      <c r="AK198" s="10"/>
      <c r="AL198" s="24"/>
      <c r="AM198" s="6"/>
      <c r="AN198" s="6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</row>
    <row r="199" spans="1:56" x14ac:dyDescent="0.3">
      <c r="A199" s="7" t="s">
        <v>67</v>
      </c>
      <c r="B199" s="6" t="s">
        <v>32</v>
      </c>
      <c r="C199" s="6" t="s">
        <v>98</v>
      </c>
      <c r="D199" s="15">
        <v>40</v>
      </c>
      <c r="E199" s="1">
        <v>32</v>
      </c>
      <c r="F199" s="83">
        <v>677</v>
      </c>
      <c r="G199" s="88">
        <f>+F199/E199</f>
        <v>21.15625</v>
      </c>
      <c r="H199" s="80">
        <v>117</v>
      </c>
      <c r="I199" s="80">
        <v>243</v>
      </c>
      <c r="J199" s="89">
        <f>+H199/I199</f>
        <v>0.48148148148148145</v>
      </c>
      <c r="K199" s="90"/>
      <c r="L199" s="80">
        <v>1</v>
      </c>
      <c r="M199" s="80">
        <v>2</v>
      </c>
      <c r="N199" s="90"/>
      <c r="O199" s="80">
        <v>96</v>
      </c>
      <c r="P199" s="80">
        <v>125</v>
      </c>
      <c r="Q199" s="89">
        <f>+O199/P199</f>
        <v>0.76800000000000002</v>
      </c>
      <c r="R199" s="90"/>
      <c r="S199" s="80">
        <v>68</v>
      </c>
      <c r="T199" s="80">
        <v>79</v>
      </c>
      <c r="U199" s="80">
        <f>SUM(S199:T199)</f>
        <v>147</v>
      </c>
      <c r="V199" s="88">
        <f>+U199/E199</f>
        <v>4.59375</v>
      </c>
      <c r="W199" s="90"/>
      <c r="X199" s="80">
        <v>16</v>
      </c>
      <c r="Y199" s="88">
        <f>+X199/E199</f>
        <v>0.5</v>
      </c>
      <c r="Z199" s="90"/>
      <c r="AA199" s="80">
        <v>109</v>
      </c>
      <c r="AB199" s="91">
        <f>+AA199/E199</f>
        <v>3.40625</v>
      </c>
      <c r="AC199" s="90"/>
      <c r="AD199" s="80">
        <v>24</v>
      </c>
      <c r="AE199" s="80">
        <v>67</v>
      </c>
      <c r="AF199" s="88">
        <f>+AE199/E199</f>
        <v>2.09375</v>
      </c>
      <c r="AG199" s="80">
        <v>16</v>
      </c>
      <c r="AH199" s="90"/>
      <c r="AI199" s="80">
        <f>+(2*H199)+(1*L199)+(O199)</f>
        <v>331</v>
      </c>
      <c r="AJ199" s="88">
        <f>+AI199/E199</f>
        <v>10.34375</v>
      </c>
      <c r="AK199" s="89">
        <f>(+(AI199)+(U199)+(2*X199)+(AD199)-(AE199))/F199</f>
        <v>0.68980797636632196</v>
      </c>
      <c r="AL199" s="24"/>
      <c r="AM199" s="6"/>
      <c r="AN199" s="6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</row>
    <row r="200" spans="1:56" x14ac:dyDescent="0.3">
      <c r="A200" s="77"/>
      <c r="B200" s="13" t="s">
        <v>32</v>
      </c>
      <c r="C200" s="13" t="s">
        <v>98</v>
      </c>
      <c r="D200" s="15"/>
      <c r="E200" s="72">
        <f>SUM(E199)</f>
        <v>32</v>
      </c>
      <c r="F200" s="72">
        <f>SUM(F199)</f>
        <v>677</v>
      </c>
      <c r="G200" s="74">
        <f>+F200/E200</f>
        <v>21.15625</v>
      </c>
      <c r="H200" s="72">
        <f t="shared" ref="H200" si="289">SUM(H199)</f>
        <v>117</v>
      </c>
      <c r="I200" s="72">
        <f t="shared" ref="I200" si="290">SUM(I199)</f>
        <v>243</v>
      </c>
      <c r="J200" s="75">
        <f>+H200/I200</f>
        <v>0.48148148148148145</v>
      </c>
      <c r="K200" s="24"/>
      <c r="L200" s="72">
        <f t="shared" ref="L200" si="291">SUM(L199)</f>
        <v>1</v>
      </c>
      <c r="M200" s="72">
        <f t="shared" ref="M200" si="292">SUM(M199)</f>
        <v>2</v>
      </c>
      <c r="N200" s="24"/>
      <c r="O200" s="72">
        <f t="shared" ref="O200" si="293">SUM(O199)</f>
        <v>96</v>
      </c>
      <c r="P200" s="72">
        <f t="shared" ref="P200" si="294">SUM(P199)</f>
        <v>125</v>
      </c>
      <c r="Q200" s="75">
        <f>+O200/P200</f>
        <v>0.76800000000000002</v>
      </c>
      <c r="R200" s="24"/>
      <c r="S200" s="72">
        <f t="shared" ref="S200" si="295">SUM(S199)</f>
        <v>68</v>
      </c>
      <c r="T200" s="72">
        <f t="shared" ref="T200" si="296">SUM(T199)</f>
        <v>79</v>
      </c>
      <c r="U200" s="72">
        <f t="shared" ref="U200" si="297">SUM(U199)</f>
        <v>147</v>
      </c>
      <c r="V200" s="74">
        <f>+U200/E200</f>
        <v>4.59375</v>
      </c>
      <c r="W200" s="24"/>
      <c r="X200" s="72">
        <f>SUM(X199)</f>
        <v>16</v>
      </c>
      <c r="Y200" s="74">
        <f>+X200/E200</f>
        <v>0.5</v>
      </c>
      <c r="Z200" s="24"/>
      <c r="AA200" s="72">
        <f>SUM(AA199)</f>
        <v>109</v>
      </c>
      <c r="AB200" s="76">
        <f>+AA200/E200</f>
        <v>3.40625</v>
      </c>
      <c r="AC200" s="24"/>
      <c r="AD200" s="72">
        <f>SUM(AD199)</f>
        <v>24</v>
      </c>
      <c r="AE200" s="72">
        <f>SUM(AE199)</f>
        <v>67</v>
      </c>
      <c r="AF200" s="74">
        <f>+AE200/E200</f>
        <v>2.09375</v>
      </c>
      <c r="AG200" s="72">
        <f>SUM(AG199)</f>
        <v>16</v>
      </c>
      <c r="AH200" s="24"/>
      <c r="AI200" s="72">
        <f>SUM(AI199)</f>
        <v>331</v>
      </c>
      <c r="AJ200" s="74">
        <f>+AI200/E200</f>
        <v>10.34375</v>
      </c>
      <c r="AK200" s="75">
        <f>(+(AI200)+(U200)+(2*X200)+(AD200)-(AE200))/F200</f>
        <v>0.68980797636632196</v>
      </c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  <c r="BA200" s="77"/>
      <c r="BB200" s="77"/>
      <c r="BC200" s="77"/>
      <c r="BD200" s="77"/>
    </row>
    <row r="201" spans="1:56" x14ac:dyDescent="0.3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</row>
    <row r="202" spans="1:56" x14ac:dyDescent="0.3">
      <c r="A202" s="26" t="s">
        <v>31</v>
      </c>
      <c r="B202" s="25" t="s">
        <v>32</v>
      </c>
      <c r="C202" s="25"/>
      <c r="D202" s="25"/>
      <c r="E202" s="35">
        <v>35</v>
      </c>
      <c r="F202" s="28">
        <v>8450</v>
      </c>
      <c r="G202" s="29">
        <v>241.42857142857142</v>
      </c>
      <c r="H202" s="28">
        <v>1297</v>
      </c>
      <c r="I202" s="28">
        <v>2847</v>
      </c>
      <c r="J202" s="30">
        <v>0.45556726378644186</v>
      </c>
      <c r="K202" s="27"/>
      <c r="L202" s="27">
        <v>1</v>
      </c>
      <c r="M202" s="27">
        <v>5</v>
      </c>
      <c r="N202" s="27"/>
      <c r="O202" s="27">
        <v>716</v>
      </c>
      <c r="P202" s="28">
        <v>1082</v>
      </c>
      <c r="Q202" s="30">
        <v>0.66173752310536049</v>
      </c>
      <c r="R202" s="27"/>
      <c r="S202" s="27">
        <v>561</v>
      </c>
      <c r="T202" s="28">
        <v>1036</v>
      </c>
      <c r="U202" s="28">
        <v>1597</v>
      </c>
      <c r="V202" s="29">
        <v>45.628571428571426</v>
      </c>
      <c r="W202" s="27"/>
      <c r="X202" s="27">
        <v>472</v>
      </c>
      <c r="Y202" s="29">
        <v>13.485714285714286</v>
      </c>
      <c r="Z202" s="29"/>
      <c r="AA202" s="27">
        <v>895</v>
      </c>
      <c r="AB202" s="31">
        <v>25.571428571428573</v>
      </c>
      <c r="AC202" s="31"/>
      <c r="AD202" s="27">
        <v>302</v>
      </c>
      <c r="AE202" s="27">
        <v>799</v>
      </c>
      <c r="AF202" s="29">
        <v>22.828571428571429</v>
      </c>
      <c r="AG202" s="27">
        <v>107</v>
      </c>
      <c r="AH202" s="27"/>
      <c r="AI202" s="28">
        <v>3311</v>
      </c>
      <c r="AJ202" s="29">
        <v>94.6</v>
      </c>
      <c r="AK202" s="30">
        <v>0.63372781065088757</v>
      </c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</row>
    <row r="203" spans="1:56" x14ac:dyDescent="0.3">
      <c r="A203" s="26" t="s">
        <v>67</v>
      </c>
      <c r="B203" s="25" t="s">
        <v>32</v>
      </c>
      <c r="C203" s="25"/>
      <c r="D203" s="25"/>
      <c r="E203" s="35">
        <v>35</v>
      </c>
      <c r="F203" s="28">
        <v>8500</v>
      </c>
      <c r="G203" s="29">
        <v>242.85714285714286</v>
      </c>
      <c r="H203" s="28">
        <v>1407</v>
      </c>
      <c r="I203" s="28">
        <v>3176</v>
      </c>
      <c r="J203" s="30">
        <v>0.44301007556675065</v>
      </c>
      <c r="K203" s="27"/>
      <c r="L203" s="27">
        <v>3</v>
      </c>
      <c r="M203" s="27">
        <v>21</v>
      </c>
      <c r="N203" s="27"/>
      <c r="O203" s="28">
        <v>852</v>
      </c>
      <c r="P203" s="28">
        <v>1221</v>
      </c>
      <c r="Q203" s="30">
        <v>0.69778869778869779</v>
      </c>
      <c r="R203" s="27"/>
      <c r="S203" s="27">
        <v>723</v>
      </c>
      <c r="T203" s="27">
        <v>964</v>
      </c>
      <c r="U203" s="28">
        <v>1687</v>
      </c>
      <c r="V203" s="29">
        <v>48.2</v>
      </c>
      <c r="W203" s="27"/>
      <c r="X203" s="27">
        <v>644</v>
      </c>
      <c r="Y203" s="29">
        <v>18.399999999999999</v>
      </c>
      <c r="Z203" s="29"/>
      <c r="AA203" s="27">
        <v>898</v>
      </c>
      <c r="AB203" s="31">
        <v>25.657142857142858</v>
      </c>
      <c r="AC203" s="31"/>
      <c r="AD203" s="27">
        <v>487</v>
      </c>
      <c r="AE203" s="27">
        <v>782</v>
      </c>
      <c r="AF203" s="29">
        <v>22.342857142857142</v>
      </c>
      <c r="AG203" s="27">
        <v>100</v>
      </c>
      <c r="AH203" s="27"/>
      <c r="AI203" s="28">
        <v>3669</v>
      </c>
      <c r="AJ203" s="29">
        <v>104.82857142857142</v>
      </c>
      <c r="AK203" s="30">
        <v>0.74694117647058822</v>
      </c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  <c r="BA203" s="77"/>
      <c r="BB203" s="77"/>
      <c r="BC203" s="77"/>
      <c r="BD203" s="77"/>
    </row>
    <row r="204" spans="1:56" x14ac:dyDescent="0.3">
      <c r="A204" s="77"/>
      <c r="B204" s="13" t="s">
        <v>32</v>
      </c>
      <c r="C204" s="13"/>
      <c r="D204" s="15"/>
      <c r="E204" s="72">
        <f>SUM(E202:E203)</f>
        <v>70</v>
      </c>
      <c r="F204" s="73">
        <f>SUM(F202:F203)</f>
        <v>16950</v>
      </c>
      <c r="G204" s="74">
        <f>+F204/E204</f>
        <v>242.14285714285714</v>
      </c>
      <c r="H204" s="73">
        <f t="shared" ref="H204" si="298">SUM(H202:H203)</f>
        <v>2704</v>
      </c>
      <c r="I204" s="73">
        <f t="shared" ref="I204" si="299">SUM(I202:I203)</f>
        <v>6023</v>
      </c>
      <c r="J204" s="75">
        <f>+H204/I204</f>
        <v>0.44894570811887763</v>
      </c>
      <c r="K204" s="90"/>
      <c r="L204" s="72">
        <v>4</v>
      </c>
      <c r="M204" s="72">
        <v>26</v>
      </c>
      <c r="N204" s="90"/>
      <c r="O204" s="73">
        <f t="shared" ref="O204" si="300">SUM(O202:O203)</f>
        <v>1568</v>
      </c>
      <c r="P204" s="73">
        <f t="shared" ref="P204" si="301">SUM(P202:P203)</f>
        <v>2303</v>
      </c>
      <c r="Q204" s="75">
        <f>+O204/P204</f>
        <v>0.68085106382978722</v>
      </c>
      <c r="R204" s="90"/>
      <c r="S204" s="73">
        <f t="shared" ref="S204" si="302">SUM(S202:S203)</f>
        <v>1284</v>
      </c>
      <c r="T204" s="73">
        <f t="shared" ref="T204" si="303">SUM(T202:T203)</f>
        <v>2000</v>
      </c>
      <c r="U204" s="73">
        <f t="shared" ref="U204" si="304">SUM(U202:U203)</f>
        <v>3284</v>
      </c>
      <c r="V204" s="74">
        <f>+U204/E204</f>
        <v>46.914285714285711</v>
      </c>
      <c r="W204" s="90"/>
      <c r="X204" s="73">
        <f>SUM(X202:X203)</f>
        <v>1116</v>
      </c>
      <c r="Y204" s="74">
        <f>+X204/E204</f>
        <v>15.942857142857143</v>
      </c>
      <c r="Z204" s="90"/>
      <c r="AA204" s="73">
        <f>SUM(AA202:AA203)</f>
        <v>1793</v>
      </c>
      <c r="AB204" s="76">
        <f>+AA204/E204</f>
        <v>25.614285714285714</v>
      </c>
      <c r="AC204" s="90"/>
      <c r="AD204" s="72">
        <f t="shared" ref="AD204" si="305">SUM(AD202:AD203)</f>
        <v>789</v>
      </c>
      <c r="AE204" s="73">
        <f t="shared" ref="AE204" si="306">SUM(AE202:AE203)</f>
        <v>1581</v>
      </c>
      <c r="AF204" s="74">
        <f>+AE204/E204</f>
        <v>22.585714285714285</v>
      </c>
      <c r="AG204" s="72">
        <f>SUM(AG202:AG203)</f>
        <v>207</v>
      </c>
      <c r="AH204" s="90"/>
      <c r="AI204" s="73">
        <f>SUM(AI202:AI203)</f>
        <v>6980</v>
      </c>
      <c r="AJ204" s="74">
        <f>+AI204/E204</f>
        <v>99.714285714285708</v>
      </c>
      <c r="AK204" s="75">
        <f>(+(AI204)+(U204)+(2*X204)+(AD204)-(AE204))/F204</f>
        <v>0.69050147492625369</v>
      </c>
      <c r="AL204" s="24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</row>
    <row r="205" spans="1:56" x14ac:dyDescent="0.3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  <c r="BA205" s="77"/>
      <c r="BB205" s="77"/>
      <c r="BC205" s="77"/>
      <c r="BD205" s="77"/>
    </row>
    <row r="206" spans="1:56" x14ac:dyDescent="0.3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</row>
    <row r="207" spans="1:56" x14ac:dyDescent="0.3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7"/>
      <c r="BD207" s="77"/>
    </row>
    <row r="208" spans="1:56" x14ac:dyDescent="0.3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77"/>
      <c r="BC208" s="77"/>
      <c r="BD208" s="77"/>
    </row>
    <row r="209" spans="1:56" x14ac:dyDescent="0.3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</row>
    <row r="210" spans="1:56" x14ac:dyDescent="0.3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  <c r="BA210" s="77"/>
      <c r="BB210" s="77"/>
      <c r="BC210" s="77"/>
      <c r="BD210" s="77"/>
    </row>
    <row r="211" spans="1:56" x14ac:dyDescent="0.3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AX211" s="77"/>
      <c r="AY211" s="77"/>
      <c r="AZ211" s="77"/>
      <c r="BA211" s="77"/>
      <c r="BB211" s="77"/>
      <c r="BC211" s="77"/>
      <c r="BD211" s="77"/>
    </row>
    <row r="212" spans="1:56" x14ac:dyDescent="0.3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</row>
    <row r="213" spans="1:56" x14ac:dyDescent="0.3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77"/>
      <c r="BC213" s="77"/>
      <c r="BD213" s="77"/>
    </row>
    <row r="214" spans="1:56" x14ac:dyDescent="0.3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7"/>
      <c r="BB214" s="77"/>
      <c r="BC214" s="77"/>
      <c r="BD214" s="77"/>
    </row>
    <row r="215" spans="1:56" x14ac:dyDescent="0.3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  <c r="BA215" s="77"/>
      <c r="BB215" s="77"/>
      <c r="BC215" s="77"/>
      <c r="BD215" s="77"/>
    </row>
  </sheetData>
  <sheetProtection sheet="1" objects="1" scenarios="1"/>
  <sortState xmlns:xlrd2="http://schemas.microsoft.com/office/spreadsheetml/2017/richdata2" ref="A120:AN150">
    <sortCondition ref="C120:C150"/>
    <sortCondition ref="A120:A150"/>
  </sortState>
  <pageMargins left="0.2" right="0.2" top="0.25" bottom="0.2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79-80 Player Stats</vt:lpstr>
      <vt:lpstr>'79-80 Player Stats'!Print_Area</vt:lpstr>
      <vt:lpstr>'79-80 Player Stats'!Print_Titles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2024-11-30T18:52:13Z</cp:lastPrinted>
  <dcterms:created xsi:type="dcterms:W3CDTF">2016-09-21T12:10:39Z</dcterms:created>
  <dcterms:modified xsi:type="dcterms:W3CDTF">2025-06-23T14:39:20Z</dcterms:modified>
</cp:coreProperties>
</file>