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ocuments\Documents\4-WBL - WABA\Houston Angels\"/>
    </mc:Choice>
  </mc:AlternateContent>
  <xr:revisionPtr revIDLastSave="0" documentId="13_ncr:1_{8AF5796B-596E-48EA-942C-12E10656A4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8-79 Player Stats" sheetId="1" r:id="rId1"/>
  </sheets>
  <definedNames>
    <definedName name="_xlnm.Print_Area" localSheetId="0">'78-79 Player Stats'!$A$1:$AN$46</definedName>
    <definedName name="_xlnm.Print_Titles" localSheetId="0">'78-79 Player Stats'!$1:$4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J37" i="1"/>
  <c r="Q37" i="1"/>
  <c r="U37" i="1"/>
  <c r="V37" i="1" s="1"/>
  <c r="Y37" i="1"/>
  <c r="AB37" i="1"/>
  <c r="AF37" i="1"/>
  <c r="AI37" i="1"/>
  <c r="AJ37" i="1" s="1"/>
  <c r="G42" i="1"/>
  <c r="H43" i="1" s="1"/>
  <c r="AI44" i="1"/>
  <c r="AG41" i="1"/>
  <c r="AE41" i="1"/>
  <c r="AD41" i="1"/>
  <c r="AA41" i="1"/>
  <c r="X41" i="1"/>
  <c r="T41" i="1"/>
  <c r="S41" i="1"/>
  <c r="P41" i="1"/>
  <c r="O41" i="1"/>
  <c r="AI45" i="1" s="1"/>
  <c r="I41" i="1"/>
  <c r="H41" i="1"/>
  <c r="F41" i="1"/>
  <c r="G41" i="1" s="1"/>
  <c r="AI39" i="1"/>
  <c r="AF39" i="1"/>
  <c r="AB39" i="1"/>
  <c r="Y39" i="1"/>
  <c r="U39" i="1"/>
  <c r="V39" i="1" s="1"/>
  <c r="Q39" i="1"/>
  <c r="J39" i="1"/>
  <c r="G39" i="1"/>
  <c r="AI38" i="1"/>
  <c r="AF38" i="1"/>
  <c r="AB38" i="1"/>
  <c r="Y38" i="1"/>
  <c r="U38" i="1"/>
  <c r="V38" i="1" s="1"/>
  <c r="Q38" i="1"/>
  <c r="J38" i="1"/>
  <c r="G38" i="1"/>
  <c r="AI36" i="1"/>
  <c r="AF36" i="1"/>
  <c r="AB36" i="1"/>
  <c r="Y36" i="1"/>
  <c r="U36" i="1"/>
  <c r="V36" i="1" s="1"/>
  <c r="Q36" i="1"/>
  <c r="J36" i="1"/>
  <c r="G36" i="1"/>
  <c r="AI35" i="1"/>
  <c r="AF35" i="1"/>
  <c r="AB35" i="1"/>
  <c r="Y35" i="1"/>
  <c r="U35" i="1"/>
  <c r="V35" i="1" s="1"/>
  <c r="Q35" i="1"/>
  <c r="J35" i="1"/>
  <c r="G35" i="1"/>
  <c r="AI34" i="1"/>
  <c r="AJ34" i="1" s="1"/>
  <c r="AF34" i="1"/>
  <c r="AB34" i="1"/>
  <c r="Y34" i="1"/>
  <c r="U34" i="1"/>
  <c r="Q34" i="1"/>
  <c r="J34" i="1"/>
  <c r="G34" i="1"/>
  <c r="AI33" i="1"/>
  <c r="AF33" i="1"/>
  <c r="AB33" i="1"/>
  <c r="Y33" i="1"/>
  <c r="U33" i="1"/>
  <c r="V33" i="1" s="1"/>
  <c r="Q33" i="1"/>
  <c r="J33" i="1"/>
  <c r="G33" i="1"/>
  <c r="AI32" i="1"/>
  <c r="AF32" i="1"/>
  <c r="AB32" i="1"/>
  <c r="Y32" i="1"/>
  <c r="U32" i="1"/>
  <c r="V32" i="1" s="1"/>
  <c r="Q32" i="1"/>
  <c r="J32" i="1"/>
  <c r="G32" i="1"/>
  <c r="AI31" i="1"/>
  <c r="AJ31" i="1" s="1"/>
  <c r="AF31" i="1"/>
  <c r="AB31" i="1"/>
  <c r="Y31" i="1"/>
  <c r="U31" i="1"/>
  <c r="Q31" i="1"/>
  <c r="J31" i="1"/>
  <c r="G31" i="1"/>
  <c r="AI30" i="1"/>
  <c r="AJ30" i="1" s="1"/>
  <c r="AF30" i="1"/>
  <c r="AB30" i="1"/>
  <c r="Y30" i="1"/>
  <c r="U30" i="1"/>
  <c r="Q30" i="1"/>
  <c r="J30" i="1"/>
  <c r="G30" i="1"/>
  <c r="U41" i="1" l="1"/>
  <c r="V41" i="1" s="1"/>
  <c r="AK34" i="1"/>
  <c r="AK37" i="1"/>
  <c r="J41" i="1"/>
  <c r="AK36" i="1"/>
  <c r="AK39" i="1"/>
  <c r="AK33" i="1"/>
  <c r="AK32" i="1"/>
  <c r="AK38" i="1"/>
  <c r="AK35" i="1"/>
  <c r="Q41" i="1"/>
  <c r="AK30" i="1"/>
  <c r="AK31" i="1"/>
  <c r="AJ33" i="1"/>
  <c r="AJ36" i="1"/>
  <c r="AJ39" i="1"/>
  <c r="AI43" i="1"/>
  <c r="AI46" i="1" s="1"/>
  <c r="V30" i="1"/>
  <c r="V31" i="1"/>
  <c r="AJ32" i="1"/>
  <c r="V34" i="1"/>
  <c r="AJ35" i="1"/>
  <c r="AJ38" i="1"/>
  <c r="AI41" i="1"/>
  <c r="AK41" i="1" l="1"/>
  <c r="AJ41" i="1"/>
  <c r="AI23" i="1" l="1"/>
  <c r="BV149" i="1" l="1"/>
  <c r="BX149" i="1" s="1"/>
  <c r="BO149" i="1"/>
  <c r="BQ149" i="1" s="1"/>
  <c r="BH149" i="1"/>
  <c r="BJ149" i="1" s="1"/>
  <c r="BI149" i="1" l="1"/>
  <c r="BW149" i="1"/>
  <c r="BP149" i="1"/>
  <c r="AH193" i="1" l="1"/>
  <c r="AG193" i="1"/>
  <c r="AE193" i="1"/>
  <c r="AD193" i="1"/>
  <c r="AA193" i="1"/>
  <c r="X193" i="1"/>
  <c r="T193" i="1"/>
  <c r="S193" i="1"/>
  <c r="U193" i="1" s="1"/>
  <c r="P193" i="1"/>
  <c r="O193" i="1"/>
  <c r="M193" i="1"/>
  <c r="L193" i="1"/>
  <c r="I193" i="1"/>
  <c r="H193" i="1"/>
  <c r="J193" i="1" s="1"/>
  <c r="F193" i="1"/>
  <c r="E193" i="1"/>
  <c r="AH190" i="1"/>
  <c r="AG190" i="1"/>
  <c r="AE190" i="1"/>
  <c r="AD190" i="1"/>
  <c r="AA190" i="1"/>
  <c r="X190" i="1"/>
  <c r="T190" i="1"/>
  <c r="S190" i="1"/>
  <c r="U190" i="1" s="1"/>
  <c r="P190" i="1"/>
  <c r="O190" i="1"/>
  <c r="Q190" i="1" s="1"/>
  <c r="M190" i="1"/>
  <c r="L190" i="1"/>
  <c r="I190" i="1"/>
  <c r="H190" i="1"/>
  <c r="F190" i="1"/>
  <c r="E190" i="1"/>
  <c r="AH187" i="1"/>
  <c r="AG187" i="1"/>
  <c r="AE187" i="1"/>
  <c r="AD187" i="1"/>
  <c r="AA187" i="1"/>
  <c r="X187" i="1"/>
  <c r="T187" i="1"/>
  <c r="S187" i="1"/>
  <c r="U187" i="1" s="1"/>
  <c r="P187" i="1"/>
  <c r="O187" i="1"/>
  <c r="Q187" i="1" s="1"/>
  <c r="M187" i="1"/>
  <c r="L187" i="1"/>
  <c r="I187" i="1"/>
  <c r="H187" i="1"/>
  <c r="J187" i="1" s="1"/>
  <c r="F187" i="1"/>
  <c r="E187" i="1"/>
  <c r="AH180" i="1"/>
  <c r="AG180" i="1"/>
  <c r="AE180" i="1"/>
  <c r="AD180" i="1"/>
  <c r="AA180" i="1"/>
  <c r="X180" i="1"/>
  <c r="T180" i="1"/>
  <c r="S180" i="1"/>
  <c r="U180" i="1" s="1"/>
  <c r="P180" i="1"/>
  <c r="O180" i="1"/>
  <c r="M180" i="1"/>
  <c r="L180" i="1"/>
  <c r="I180" i="1"/>
  <c r="H180" i="1"/>
  <c r="J180" i="1" s="1"/>
  <c r="F180" i="1"/>
  <c r="E180" i="1"/>
  <c r="AH177" i="1"/>
  <c r="AG177" i="1"/>
  <c r="AE177" i="1"/>
  <c r="AD177" i="1"/>
  <c r="AA177" i="1"/>
  <c r="X177" i="1"/>
  <c r="T177" i="1"/>
  <c r="S177" i="1"/>
  <c r="U177" i="1" s="1"/>
  <c r="P177" i="1"/>
  <c r="O177" i="1"/>
  <c r="Q177" i="1" s="1"/>
  <c r="M177" i="1"/>
  <c r="L177" i="1"/>
  <c r="I177" i="1"/>
  <c r="H177" i="1"/>
  <c r="J177" i="1" s="1"/>
  <c r="F177" i="1"/>
  <c r="E177" i="1"/>
  <c r="AH162" i="1"/>
  <c r="AG162" i="1"/>
  <c r="AE162" i="1"/>
  <c r="AD162" i="1"/>
  <c r="AA162" i="1"/>
  <c r="X162" i="1"/>
  <c r="T162" i="1"/>
  <c r="S162" i="1"/>
  <c r="U162" i="1" s="1"/>
  <c r="P162" i="1"/>
  <c r="O162" i="1"/>
  <c r="Q162" i="1" s="1"/>
  <c r="M162" i="1"/>
  <c r="L162" i="1"/>
  <c r="I162" i="1"/>
  <c r="H162" i="1"/>
  <c r="J162" i="1" s="1"/>
  <c r="F162" i="1"/>
  <c r="E162" i="1"/>
  <c r="AH159" i="1"/>
  <c r="AG159" i="1"/>
  <c r="AE159" i="1"/>
  <c r="AD159" i="1"/>
  <c r="AA159" i="1"/>
  <c r="X159" i="1"/>
  <c r="T159" i="1"/>
  <c r="S159" i="1"/>
  <c r="U159" i="1" s="1"/>
  <c r="P159" i="1"/>
  <c r="O159" i="1"/>
  <c r="Q159" i="1" s="1"/>
  <c r="M159" i="1"/>
  <c r="L159" i="1"/>
  <c r="I159" i="1"/>
  <c r="H159" i="1"/>
  <c r="J159" i="1" s="1"/>
  <c r="F159" i="1"/>
  <c r="E159" i="1"/>
  <c r="AH156" i="1"/>
  <c r="AG156" i="1"/>
  <c r="AE156" i="1"/>
  <c r="AD156" i="1"/>
  <c r="AA156" i="1"/>
  <c r="X156" i="1"/>
  <c r="T156" i="1"/>
  <c r="S156" i="1"/>
  <c r="U156" i="1" s="1"/>
  <c r="P156" i="1"/>
  <c r="O156" i="1"/>
  <c r="Q156" i="1" s="1"/>
  <c r="M156" i="1"/>
  <c r="L156" i="1"/>
  <c r="I156" i="1"/>
  <c r="H156" i="1"/>
  <c r="J156" i="1" s="1"/>
  <c r="F156" i="1"/>
  <c r="E156" i="1"/>
  <c r="AH153" i="1"/>
  <c r="AG153" i="1"/>
  <c r="AE153" i="1"/>
  <c r="AD153" i="1"/>
  <c r="AA153" i="1"/>
  <c r="X153" i="1"/>
  <c r="T153" i="1"/>
  <c r="S153" i="1"/>
  <c r="U153" i="1" s="1"/>
  <c r="P153" i="1"/>
  <c r="O153" i="1"/>
  <c r="Q153" i="1" s="1"/>
  <c r="M153" i="1"/>
  <c r="L153" i="1"/>
  <c r="I153" i="1"/>
  <c r="H153" i="1"/>
  <c r="J153" i="1" s="1"/>
  <c r="F153" i="1"/>
  <c r="E153" i="1"/>
  <c r="AH142" i="1"/>
  <c r="AG142" i="1"/>
  <c r="AE142" i="1"/>
  <c r="AD142" i="1"/>
  <c r="AA142" i="1"/>
  <c r="X142" i="1"/>
  <c r="T142" i="1"/>
  <c r="S142" i="1"/>
  <c r="U142" i="1" s="1"/>
  <c r="P142" i="1"/>
  <c r="O142" i="1"/>
  <c r="Q142" i="1" s="1"/>
  <c r="M142" i="1"/>
  <c r="L142" i="1"/>
  <c r="I142" i="1"/>
  <c r="H142" i="1"/>
  <c r="J142" i="1" s="1"/>
  <c r="F142" i="1"/>
  <c r="E142" i="1"/>
  <c r="AH139" i="1"/>
  <c r="AG139" i="1"/>
  <c r="AE139" i="1"/>
  <c r="AD139" i="1"/>
  <c r="AA139" i="1"/>
  <c r="X139" i="1"/>
  <c r="T139" i="1"/>
  <c r="S139" i="1"/>
  <c r="U139" i="1" s="1"/>
  <c r="P139" i="1"/>
  <c r="O139" i="1"/>
  <c r="M139" i="1"/>
  <c r="L139" i="1"/>
  <c r="I139" i="1"/>
  <c r="H139" i="1"/>
  <c r="F139" i="1"/>
  <c r="E139" i="1"/>
  <c r="AG197" i="1"/>
  <c r="AE197" i="1"/>
  <c r="AD197" i="1"/>
  <c r="AA197" i="1"/>
  <c r="X197" i="1"/>
  <c r="T197" i="1"/>
  <c r="S197" i="1"/>
  <c r="P197" i="1"/>
  <c r="O197" i="1"/>
  <c r="M197" i="1"/>
  <c r="L197" i="1"/>
  <c r="I197" i="1"/>
  <c r="H197" i="1"/>
  <c r="F197" i="1"/>
  <c r="E197" i="1"/>
  <c r="AG184" i="1"/>
  <c r="AE184" i="1"/>
  <c r="AD184" i="1"/>
  <c r="AA184" i="1"/>
  <c r="X184" i="1"/>
  <c r="T184" i="1"/>
  <c r="S184" i="1"/>
  <c r="P184" i="1"/>
  <c r="O184" i="1"/>
  <c r="Q184" i="1" s="1"/>
  <c r="M184" i="1"/>
  <c r="L184" i="1"/>
  <c r="I184" i="1"/>
  <c r="H184" i="1"/>
  <c r="F184" i="1"/>
  <c r="E184" i="1"/>
  <c r="AG174" i="1"/>
  <c r="AE174" i="1"/>
  <c r="AD174" i="1"/>
  <c r="AA174" i="1"/>
  <c r="X174" i="1"/>
  <c r="T174" i="1"/>
  <c r="S174" i="1"/>
  <c r="P174" i="1"/>
  <c r="O174" i="1"/>
  <c r="M174" i="1"/>
  <c r="L174" i="1"/>
  <c r="I174" i="1"/>
  <c r="H174" i="1"/>
  <c r="E174" i="1"/>
  <c r="AG170" i="1"/>
  <c r="AE170" i="1"/>
  <c r="AD170" i="1"/>
  <c r="AA170" i="1"/>
  <c r="X170" i="1"/>
  <c r="T170" i="1"/>
  <c r="S170" i="1"/>
  <c r="P170" i="1"/>
  <c r="O170" i="1"/>
  <c r="M170" i="1"/>
  <c r="L170" i="1"/>
  <c r="I170" i="1"/>
  <c r="H170" i="1"/>
  <c r="E170" i="1"/>
  <c r="AG166" i="1"/>
  <c r="AE166" i="1"/>
  <c r="AD166" i="1"/>
  <c r="AA166" i="1"/>
  <c r="X166" i="1"/>
  <c r="T166" i="1"/>
  <c r="S166" i="1"/>
  <c r="P166" i="1"/>
  <c r="O166" i="1"/>
  <c r="M166" i="1"/>
  <c r="L166" i="1"/>
  <c r="I166" i="1"/>
  <c r="H166" i="1"/>
  <c r="E166" i="1"/>
  <c r="AG150" i="1"/>
  <c r="AE150" i="1"/>
  <c r="AD150" i="1"/>
  <c r="AA150" i="1"/>
  <c r="X150" i="1"/>
  <c r="T150" i="1"/>
  <c r="S150" i="1"/>
  <c r="P150" i="1"/>
  <c r="O150" i="1"/>
  <c r="M150" i="1"/>
  <c r="L150" i="1"/>
  <c r="I150" i="1"/>
  <c r="H150" i="1"/>
  <c r="E150" i="1"/>
  <c r="AG146" i="1"/>
  <c r="AE146" i="1"/>
  <c r="AD146" i="1"/>
  <c r="AA146" i="1"/>
  <c r="X146" i="1"/>
  <c r="T146" i="1"/>
  <c r="S146" i="1"/>
  <c r="P146" i="1"/>
  <c r="O146" i="1"/>
  <c r="M146" i="1"/>
  <c r="L146" i="1"/>
  <c r="I146" i="1"/>
  <c r="H146" i="1"/>
  <c r="E146" i="1"/>
  <c r="AF146" i="1" s="1"/>
  <c r="AG136" i="1"/>
  <c r="AE136" i="1"/>
  <c r="AD136" i="1"/>
  <c r="AA136" i="1"/>
  <c r="X136" i="1"/>
  <c r="T136" i="1"/>
  <c r="S136" i="1"/>
  <c r="P136" i="1"/>
  <c r="O136" i="1"/>
  <c r="M136" i="1"/>
  <c r="L136" i="1"/>
  <c r="I136" i="1"/>
  <c r="H136" i="1"/>
  <c r="E136" i="1"/>
  <c r="AI189" i="1"/>
  <c r="AF189" i="1"/>
  <c r="AB189" i="1"/>
  <c r="Y189" i="1"/>
  <c r="U189" i="1"/>
  <c r="V189" i="1" s="1"/>
  <c r="Q189" i="1"/>
  <c r="J189" i="1"/>
  <c r="G189" i="1"/>
  <c r="AI196" i="1"/>
  <c r="AJ196" i="1" s="1"/>
  <c r="AF196" i="1"/>
  <c r="AB196" i="1"/>
  <c r="Y196" i="1"/>
  <c r="U196" i="1"/>
  <c r="V196" i="1" s="1"/>
  <c r="Q196" i="1"/>
  <c r="J196" i="1"/>
  <c r="G196" i="1"/>
  <c r="AI183" i="1"/>
  <c r="AF183" i="1"/>
  <c r="AB183" i="1"/>
  <c r="Y183" i="1"/>
  <c r="U183" i="1"/>
  <c r="V183" i="1" s="1"/>
  <c r="Q183" i="1"/>
  <c r="J183" i="1"/>
  <c r="G183" i="1"/>
  <c r="AI179" i="1"/>
  <c r="AJ179" i="1" s="1"/>
  <c r="AF179" i="1"/>
  <c r="AB179" i="1"/>
  <c r="Y179" i="1"/>
  <c r="U179" i="1"/>
  <c r="V179" i="1" s="1"/>
  <c r="Q179" i="1"/>
  <c r="J179" i="1"/>
  <c r="G179" i="1"/>
  <c r="AI176" i="1"/>
  <c r="AF176" i="1"/>
  <c r="AB176" i="1"/>
  <c r="Y176" i="1"/>
  <c r="U176" i="1"/>
  <c r="V176" i="1" s="1"/>
  <c r="Q176" i="1"/>
  <c r="J176" i="1"/>
  <c r="G176" i="1"/>
  <c r="AI173" i="1"/>
  <c r="AJ173" i="1" s="1"/>
  <c r="AF173" i="1"/>
  <c r="AB173" i="1"/>
  <c r="Y173" i="1"/>
  <c r="U173" i="1"/>
  <c r="V173" i="1" s="1"/>
  <c r="Q173" i="1"/>
  <c r="J173" i="1"/>
  <c r="F173" i="1"/>
  <c r="G173" i="1" s="1"/>
  <c r="AI169" i="1"/>
  <c r="AJ169" i="1" s="1"/>
  <c r="AF169" i="1"/>
  <c r="AB169" i="1"/>
  <c r="Y169" i="1"/>
  <c r="U169" i="1"/>
  <c r="V169" i="1" s="1"/>
  <c r="Q169" i="1"/>
  <c r="J169" i="1"/>
  <c r="F169" i="1"/>
  <c r="G169" i="1" s="1"/>
  <c r="AI165" i="1"/>
  <c r="AJ165" i="1" s="1"/>
  <c r="AF165" i="1"/>
  <c r="AB165" i="1"/>
  <c r="Y165" i="1"/>
  <c r="U165" i="1"/>
  <c r="V165" i="1" s="1"/>
  <c r="Q165" i="1"/>
  <c r="J165" i="1"/>
  <c r="F165" i="1"/>
  <c r="G165" i="1" s="1"/>
  <c r="AI158" i="1"/>
  <c r="AJ158" i="1" s="1"/>
  <c r="AF158" i="1"/>
  <c r="AB158" i="1"/>
  <c r="Y158" i="1"/>
  <c r="U158" i="1"/>
  <c r="V158" i="1" s="1"/>
  <c r="Q158" i="1"/>
  <c r="J158" i="1"/>
  <c r="G158" i="1"/>
  <c r="AI155" i="1"/>
  <c r="AF155" i="1"/>
  <c r="AB155" i="1"/>
  <c r="Y155" i="1"/>
  <c r="U155" i="1"/>
  <c r="V155" i="1" s="1"/>
  <c r="Q155" i="1"/>
  <c r="J155" i="1"/>
  <c r="G155" i="1"/>
  <c r="AI149" i="1"/>
  <c r="AJ149" i="1" s="1"/>
  <c r="AF149" i="1"/>
  <c r="AB149" i="1"/>
  <c r="Y149" i="1"/>
  <c r="U149" i="1"/>
  <c r="V149" i="1" s="1"/>
  <c r="Q149" i="1"/>
  <c r="J149" i="1"/>
  <c r="F149" i="1"/>
  <c r="G149" i="1" s="1"/>
  <c r="AI145" i="1"/>
  <c r="AF145" i="1"/>
  <c r="AB145" i="1"/>
  <c r="Y145" i="1"/>
  <c r="U145" i="1"/>
  <c r="V145" i="1" s="1"/>
  <c r="Q145" i="1"/>
  <c r="J145" i="1"/>
  <c r="F145" i="1"/>
  <c r="F146" i="1" s="1"/>
  <c r="AI135" i="1"/>
  <c r="AJ135" i="1" s="1"/>
  <c r="AF135" i="1"/>
  <c r="AB135" i="1"/>
  <c r="Y135" i="1"/>
  <c r="U135" i="1"/>
  <c r="V135" i="1" s="1"/>
  <c r="Q135" i="1"/>
  <c r="J135" i="1"/>
  <c r="F135" i="1"/>
  <c r="F136" i="1" s="1"/>
  <c r="AI195" i="1"/>
  <c r="AI197" i="1" s="1"/>
  <c r="AF195" i="1"/>
  <c r="AB195" i="1"/>
  <c r="Y195" i="1"/>
  <c r="U195" i="1"/>
  <c r="V195" i="1" s="1"/>
  <c r="Q195" i="1"/>
  <c r="J195" i="1"/>
  <c r="G195" i="1"/>
  <c r="AI192" i="1"/>
  <c r="AJ192" i="1" s="1"/>
  <c r="AF192" i="1"/>
  <c r="AB192" i="1"/>
  <c r="Y192" i="1"/>
  <c r="U192" i="1"/>
  <c r="V192" i="1" s="1"/>
  <c r="Q192" i="1"/>
  <c r="J192" i="1"/>
  <c r="G192" i="1"/>
  <c r="AI186" i="1"/>
  <c r="AF186" i="1"/>
  <c r="AB186" i="1"/>
  <c r="Y186" i="1"/>
  <c r="U186" i="1"/>
  <c r="V186" i="1" s="1"/>
  <c r="Q186" i="1"/>
  <c r="J186" i="1"/>
  <c r="G186" i="1"/>
  <c r="AI182" i="1"/>
  <c r="AF182" i="1"/>
  <c r="AB182" i="1"/>
  <c r="Y182" i="1"/>
  <c r="U182" i="1"/>
  <c r="U184" i="1" s="1"/>
  <c r="Q182" i="1"/>
  <c r="J182" i="1"/>
  <c r="G182" i="1"/>
  <c r="AI172" i="1"/>
  <c r="AJ172" i="1" s="1"/>
  <c r="AF172" i="1"/>
  <c r="AB172" i="1"/>
  <c r="Y172" i="1"/>
  <c r="U172" i="1"/>
  <c r="AK172" i="1" s="1"/>
  <c r="Q172" i="1"/>
  <c r="J172" i="1"/>
  <c r="G172" i="1"/>
  <c r="AI168" i="1"/>
  <c r="AI170" i="1" s="1"/>
  <c r="AF168" i="1"/>
  <c r="AB168" i="1"/>
  <c r="Y168" i="1"/>
  <c r="U168" i="1"/>
  <c r="V168" i="1" s="1"/>
  <c r="Q168" i="1"/>
  <c r="J168" i="1"/>
  <c r="G168" i="1"/>
  <c r="AI164" i="1"/>
  <c r="AI166" i="1" s="1"/>
  <c r="AF164" i="1"/>
  <c r="AB164" i="1"/>
  <c r="Y164" i="1"/>
  <c r="U164" i="1"/>
  <c r="U166" i="1" s="1"/>
  <c r="Q164" i="1"/>
  <c r="J164" i="1"/>
  <c r="G164" i="1"/>
  <c r="AI161" i="1"/>
  <c r="AF161" i="1"/>
  <c r="AB161" i="1"/>
  <c r="Y161" i="1"/>
  <c r="U161" i="1"/>
  <c r="V161" i="1" s="1"/>
  <c r="Q161" i="1"/>
  <c r="J161" i="1"/>
  <c r="G161" i="1"/>
  <c r="AI152" i="1"/>
  <c r="AJ152" i="1" s="1"/>
  <c r="AF152" i="1"/>
  <c r="AB152" i="1"/>
  <c r="Y152" i="1"/>
  <c r="U152" i="1"/>
  <c r="Q152" i="1"/>
  <c r="J152" i="1"/>
  <c r="G152" i="1"/>
  <c r="AI148" i="1"/>
  <c r="AI150" i="1" s="1"/>
  <c r="AF148" i="1"/>
  <c r="AB148" i="1"/>
  <c r="Y148" i="1"/>
  <c r="U148" i="1"/>
  <c r="V148" i="1" s="1"/>
  <c r="Q148" i="1"/>
  <c r="J148" i="1"/>
  <c r="G148" i="1"/>
  <c r="AI144" i="1"/>
  <c r="AI146" i="1" s="1"/>
  <c r="AF144" i="1"/>
  <c r="AB144" i="1"/>
  <c r="Y144" i="1"/>
  <c r="U144" i="1"/>
  <c r="V144" i="1" s="1"/>
  <c r="Q144" i="1"/>
  <c r="J144" i="1"/>
  <c r="G144" i="1"/>
  <c r="AI141" i="1"/>
  <c r="AF141" i="1"/>
  <c r="AB141" i="1"/>
  <c r="Y141" i="1"/>
  <c r="U141" i="1"/>
  <c r="V141" i="1" s="1"/>
  <c r="Q141" i="1"/>
  <c r="J141" i="1"/>
  <c r="G141" i="1"/>
  <c r="AI138" i="1"/>
  <c r="AJ138" i="1" s="1"/>
  <c r="AF138" i="1"/>
  <c r="AB138" i="1"/>
  <c r="Y138" i="1"/>
  <c r="U138" i="1"/>
  <c r="Q138" i="1"/>
  <c r="J138" i="1"/>
  <c r="G138" i="1"/>
  <c r="AI134" i="1"/>
  <c r="AI136" i="1" s="1"/>
  <c r="AF134" i="1"/>
  <c r="AB134" i="1"/>
  <c r="Y134" i="1"/>
  <c r="U134" i="1"/>
  <c r="V134" i="1" s="1"/>
  <c r="Q134" i="1"/>
  <c r="J134" i="1"/>
  <c r="G134" i="1"/>
  <c r="Y139" i="1" l="1"/>
  <c r="AB153" i="1"/>
  <c r="AB156" i="1"/>
  <c r="AB159" i="1"/>
  <c r="AB162" i="1"/>
  <c r="AB177" i="1"/>
  <c r="AB193" i="1"/>
  <c r="Q180" i="1"/>
  <c r="AK152" i="1"/>
  <c r="Q193" i="1"/>
  <c r="AJ146" i="1"/>
  <c r="G146" i="1"/>
  <c r="J150" i="1"/>
  <c r="V139" i="1"/>
  <c r="V142" i="1"/>
  <c r="V162" i="1"/>
  <c r="G197" i="1"/>
  <c r="Q150" i="1"/>
  <c r="AK138" i="1"/>
  <c r="AB150" i="1"/>
  <c r="J184" i="1"/>
  <c r="J170" i="1"/>
  <c r="Q170" i="1"/>
  <c r="AF139" i="1"/>
  <c r="AB166" i="1"/>
  <c r="AB170" i="1"/>
  <c r="G145" i="1"/>
  <c r="J146" i="1"/>
  <c r="J174" i="1"/>
  <c r="Q174" i="1"/>
  <c r="J139" i="1"/>
  <c r="AB139" i="1"/>
  <c r="V193" i="1"/>
  <c r="V166" i="1"/>
  <c r="V184" i="1"/>
  <c r="Q146" i="1"/>
  <c r="AB174" i="1"/>
  <c r="G184" i="1"/>
  <c r="V182" i="1"/>
  <c r="AK182" i="1"/>
  <c r="AB136" i="1"/>
  <c r="Q166" i="1"/>
  <c r="U174" i="1"/>
  <c r="V174" i="1" s="1"/>
  <c r="AF174" i="1"/>
  <c r="U197" i="1"/>
  <c r="V197" i="1" s="1"/>
  <c r="G139" i="1"/>
  <c r="AB184" i="1"/>
  <c r="V153" i="1"/>
  <c r="V187" i="1"/>
  <c r="AJ144" i="1"/>
  <c r="G136" i="1"/>
  <c r="Q197" i="1"/>
  <c r="AI139" i="1"/>
  <c r="AK139" i="1" s="1"/>
  <c r="Q139" i="1"/>
  <c r="F150" i="1"/>
  <c r="G150" i="1" s="1"/>
  <c r="AB197" i="1"/>
  <c r="V156" i="1"/>
  <c r="V164" i="1"/>
  <c r="AK164" i="1"/>
  <c r="AK158" i="1"/>
  <c r="AB146" i="1"/>
  <c r="Y150" i="1"/>
  <c r="AF150" i="1"/>
  <c r="F166" i="1"/>
  <c r="G166" i="1" s="1"/>
  <c r="U170" i="1"/>
  <c r="V170" i="1" s="1"/>
  <c r="Y174" i="1"/>
  <c r="AF184" i="1"/>
  <c r="G142" i="1"/>
  <c r="AF142" i="1"/>
  <c r="AF153" i="1"/>
  <c r="AF156" i="1"/>
  <c r="AF159" i="1"/>
  <c r="AF162" i="1"/>
  <c r="AF177" i="1"/>
  <c r="G180" i="1"/>
  <c r="AF180" i="1"/>
  <c r="G187" i="1"/>
  <c r="AF187" i="1"/>
  <c r="G190" i="1"/>
  <c r="AF190" i="1"/>
  <c r="AF193" i="1"/>
  <c r="V159" i="1"/>
  <c r="V180" i="1"/>
  <c r="Y166" i="1"/>
  <c r="AF166" i="1"/>
  <c r="F170" i="1"/>
  <c r="G170" i="1" s="1"/>
  <c r="AI174" i="1"/>
  <c r="AJ174" i="1" s="1"/>
  <c r="Y197" i="1"/>
  <c r="AF197" i="1"/>
  <c r="Y142" i="1"/>
  <c r="Y153" i="1"/>
  <c r="Y156" i="1"/>
  <c r="Y159" i="1"/>
  <c r="Y162" i="1"/>
  <c r="Y177" i="1"/>
  <c r="Y180" i="1"/>
  <c r="Y187" i="1"/>
  <c r="AI190" i="1"/>
  <c r="AK190" i="1" s="1"/>
  <c r="Y190" i="1"/>
  <c r="Y193" i="1"/>
  <c r="Y146" i="1"/>
  <c r="V177" i="1"/>
  <c r="V190" i="1"/>
  <c r="AJ134" i="1"/>
  <c r="J136" i="1"/>
  <c r="Q136" i="1"/>
  <c r="U146" i="1"/>
  <c r="V146" i="1" s="1"/>
  <c r="U150" i="1"/>
  <c r="V150" i="1" s="1"/>
  <c r="J166" i="1"/>
  <c r="Y170" i="1"/>
  <c r="AF170" i="1"/>
  <c r="F174" i="1"/>
  <c r="G174" i="1" s="1"/>
  <c r="Y184" i="1"/>
  <c r="AI184" i="1"/>
  <c r="AK184" i="1" s="1"/>
  <c r="J197" i="1"/>
  <c r="AB142" i="1"/>
  <c r="AB180" i="1"/>
  <c r="AB187" i="1"/>
  <c r="AB190" i="1"/>
  <c r="AI193" i="1"/>
  <c r="G193" i="1"/>
  <c r="J190" i="1"/>
  <c r="AI187" i="1"/>
  <c r="AI180" i="1"/>
  <c r="AI177" i="1"/>
  <c r="G177" i="1"/>
  <c r="AI162" i="1"/>
  <c r="G162" i="1"/>
  <c r="AI159" i="1"/>
  <c r="G159" i="1"/>
  <c r="AI156" i="1"/>
  <c r="G156" i="1"/>
  <c r="AI153" i="1"/>
  <c r="G153" i="1"/>
  <c r="AI142" i="1"/>
  <c r="AJ197" i="1"/>
  <c r="AJ170" i="1"/>
  <c r="AJ166" i="1"/>
  <c r="AJ150" i="1"/>
  <c r="AF136" i="1"/>
  <c r="Y136" i="1"/>
  <c r="AJ136" i="1"/>
  <c r="U136" i="1"/>
  <c r="V136" i="1" s="1"/>
  <c r="AK183" i="1"/>
  <c r="AK134" i="1"/>
  <c r="AK148" i="1"/>
  <c r="G135" i="1"/>
  <c r="AK168" i="1"/>
  <c r="AK155" i="1"/>
  <c r="AJ148" i="1"/>
  <c r="AJ164" i="1"/>
  <c r="AK186" i="1"/>
  <c r="AK165" i="1"/>
  <c r="AJ183" i="1"/>
  <c r="AK141" i="1"/>
  <c r="AJ168" i="1"/>
  <c r="AJ186" i="1"/>
  <c r="AJ155" i="1"/>
  <c r="AK169" i="1"/>
  <c r="AK144" i="1"/>
  <c r="AK161" i="1"/>
  <c r="AK192" i="1"/>
  <c r="AK195" i="1"/>
  <c r="AK145" i="1"/>
  <c r="AK173" i="1"/>
  <c r="AK176" i="1"/>
  <c r="AK196" i="1"/>
  <c r="AK189" i="1"/>
  <c r="AJ145" i="1"/>
  <c r="AK135" i="1"/>
  <c r="AK149" i="1"/>
  <c r="AJ176" i="1"/>
  <c r="AK179" i="1"/>
  <c r="AJ189" i="1"/>
  <c r="V138" i="1"/>
  <c r="AJ141" i="1"/>
  <c r="V152" i="1"/>
  <c r="AJ161" i="1"/>
  <c r="V172" i="1"/>
  <c r="AJ182" i="1"/>
  <c r="AJ195" i="1"/>
  <c r="AJ184" i="1" l="1"/>
  <c r="AK166" i="1"/>
  <c r="AK197" i="1"/>
  <c r="AK146" i="1"/>
  <c r="AJ139" i="1"/>
  <c r="AJ190" i="1"/>
  <c r="AK170" i="1"/>
  <c r="AK174" i="1"/>
  <c r="AK150" i="1"/>
  <c r="AK193" i="1"/>
  <c r="AJ193" i="1"/>
  <c r="AK187" i="1"/>
  <c r="AJ187" i="1"/>
  <c r="AK180" i="1"/>
  <c r="AJ180" i="1"/>
  <c r="AK177" i="1"/>
  <c r="AJ177" i="1"/>
  <c r="AK162" i="1"/>
  <c r="AJ162" i="1"/>
  <c r="AK159" i="1"/>
  <c r="AJ159" i="1"/>
  <c r="AK156" i="1"/>
  <c r="AJ156" i="1"/>
  <c r="AK153" i="1"/>
  <c r="AJ153" i="1"/>
  <c r="AK142" i="1"/>
  <c r="AJ142" i="1"/>
  <c r="AK136" i="1"/>
  <c r="AI18" i="1" l="1"/>
  <c r="AJ18" i="1" s="1"/>
  <c r="AI17" i="1"/>
  <c r="AI16" i="1"/>
  <c r="AI15" i="1"/>
  <c r="AJ15" i="1" s="1"/>
  <c r="AI14" i="1"/>
  <c r="AI13" i="1"/>
  <c r="AI12" i="1"/>
  <c r="AI11" i="1"/>
  <c r="AJ11" i="1" s="1"/>
  <c r="AI10" i="1"/>
  <c r="AJ10" i="1" s="1"/>
  <c r="AI9" i="1"/>
  <c r="AI8" i="1"/>
  <c r="AJ8" i="1" s="1"/>
  <c r="AI7" i="1"/>
  <c r="AJ7" i="1" s="1"/>
  <c r="AI6" i="1"/>
  <c r="AI5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U18" i="1"/>
  <c r="V18" i="1" s="1"/>
  <c r="U17" i="1"/>
  <c r="V17" i="1" s="1"/>
  <c r="U16" i="1"/>
  <c r="V16" i="1" s="1"/>
  <c r="U15" i="1"/>
  <c r="V15" i="1" s="1"/>
  <c r="U14" i="1"/>
  <c r="V14" i="1" s="1"/>
  <c r="U13" i="1"/>
  <c r="V13" i="1" s="1"/>
  <c r="U12" i="1"/>
  <c r="V12" i="1" s="1"/>
  <c r="U11" i="1"/>
  <c r="V11" i="1" s="1"/>
  <c r="U10" i="1"/>
  <c r="V10" i="1" s="1"/>
  <c r="U9" i="1"/>
  <c r="V9" i="1" s="1"/>
  <c r="U8" i="1"/>
  <c r="V8" i="1" s="1"/>
  <c r="U7" i="1"/>
  <c r="V7" i="1" s="1"/>
  <c r="U6" i="1"/>
  <c r="V6" i="1" s="1"/>
  <c r="U5" i="1"/>
  <c r="Q18" i="1"/>
  <c r="Q17" i="1"/>
  <c r="Q16" i="1"/>
  <c r="Q15" i="1"/>
  <c r="Q14" i="1"/>
  <c r="Q13" i="1"/>
  <c r="Q12" i="1"/>
  <c r="Q11" i="1"/>
  <c r="Q10" i="1"/>
  <c r="Q9" i="1"/>
  <c r="Q8" i="1"/>
  <c r="Q7" i="1"/>
  <c r="Q5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1" i="1"/>
  <c r="H22" i="1" s="1"/>
  <c r="V5" i="1" l="1"/>
  <c r="U20" i="1"/>
  <c r="V20" i="1" s="1"/>
  <c r="AK6" i="1"/>
  <c r="AK14" i="1"/>
  <c r="AK8" i="1"/>
  <c r="AK12" i="1"/>
  <c r="AK16" i="1"/>
  <c r="AJ12" i="1"/>
  <c r="AK5" i="1"/>
  <c r="AK9" i="1"/>
  <c r="AK13" i="1"/>
  <c r="AK17" i="1"/>
  <c r="AJ16" i="1"/>
  <c r="AK10" i="1"/>
  <c r="AK18" i="1"/>
  <c r="AJ5" i="1"/>
  <c r="AJ9" i="1"/>
  <c r="AJ13" i="1"/>
  <c r="AJ17" i="1"/>
  <c r="AK7" i="1"/>
  <c r="AK11" i="1"/>
  <c r="AK15" i="1"/>
  <c r="AJ6" i="1"/>
  <c r="AJ14" i="1"/>
  <c r="AI20" i="1"/>
  <c r="AJ20" i="1" s="1"/>
  <c r="AG20" i="1"/>
  <c r="AE20" i="1"/>
  <c r="AF20" i="1" s="1"/>
  <c r="AD20" i="1"/>
  <c r="AA20" i="1"/>
  <c r="AB20" i="1" s="1"/>
  <c r="X20" i="1"/>
  <c r="Y20" i="1" s="1"/>
  <c r="T20" i="1"/>
  <c r="S20" i="1"/>
  <c r="P20" i="1"/>
  <c r="O20" i="1"/>
  <c r="AI24" i="1" s="1"/>
  <c r="I20" i="1"/>
  <c r="H20" i="1"/>
  <c r="F20" i="1"/>
  <c r="G20" i="1" s="1"/>
  <c r="J20" i="1" l="1"/>
  <c r="AI22" i="1"/>
  <c r="AI25" i="1" s="1"/>
  <c r="AK20" i="1"/>
  <c r="Q20" i="1"/>
</calcChain>
</file>

<file path=xl/sharedStrings.xml><?xml version="1.0" encoding="utf-8"?>
<sst xmlns="http://schemas.openxmlformats.org/spreadsheetml/2006/main" count="474" uniqueCount="112">
  <si>
    <t>HOUSTON ANGELS</t>
  </si>
  <si>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</si>
  <si>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</si>
  <si>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</si>
  <si>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</si>
  <si>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</si>
  <si>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</si>
  <si>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</si>
  <si>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</si>
  <si>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</si>
  <si>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3FGA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</si>
  <si>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</si>
  <si>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</si>
  <si>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</si>
  <si>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</si>
  <si>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</si>
  <si>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</si>
  <si>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</si>
  <si>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</si>
  <si>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</si>
  <si>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</si>
  <si>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</si>
  <si>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</si>
  <si>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</si>
  <si>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</si>
  <si>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</si>
  <si>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</si>
  <si>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</si>
  <si>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</si>
  <si>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78 - 79</t>
  </si>
  <si>
    <t>Houston Angels</t>
  </si>
  <si>
    <t>Aulenbacher, Karen</t>
  </si>
  <si>
    <t>Dayton</t>
  </si>
  <si>
    <t>Brockage, Bobbi</t>
  </si>
  <si>
    <t>Minnesota</t>
  </si>
  <si>
    <t>Bubrig, Patty</t>
  </si>
  <si>
    <t>Chicago</t>
  </si>
  <si>
    <t>Candler, Belinda</t>
  </si>
  <si>
    <t>Milwaukee</t>
  </si>
  <si>
    <t>Chapman, Vicky</t>
  </si>
  <si>
    <t>Dobson, Gail</t>
  </si>
  <si>
    <t>New Jersey</t>
  </si>
  <si>
    <t>Holleyman, Glenda</t>
  </si>
  <si>
    <t>New York</t>
  </si>
  <si>
    <t>Johnson, Pat</t>
  </si>
  <si>
    <t>Jones, Belinda</t>
  </si>
  <si>
    <t>Kenlaw, Jessie</t>
  </si>
  <si>
    <t>Iowa</t>
  </si>
  <si>
    <t>Mayo, Paula</t>
  </si>
  <si>
    <t>Mosley, Dolly</t>
  </si>
  <si>
    <t>Waddell, Leanne</t>
  </si>
  <si>
    <t>Washington, Cynthia</t>
  </si>
  <si>
    <t>------------</t>
  </si>
  <si>
    <t>M.P.G</t>
  </si>
  <si>
    <t>3FG</t>
  </si>
  <si>
    <t>79 - 80</t>
  </si>
  <si>
    <t>Philadelphia</t>
  </si>
  <si>
    <t>California</t>
  </si>
  <si>
    <t>Durham, Gwen</t>
  </si>
  <si>
    <t>Harris, Lucia</t>
  </si>
  <si>
    <t>New Orleans</t>
  </si>
  <si>
    <t>Kuhl, Nancy</t>
  </si>
  <si>
    <t>Washington</t>
  </si>
  <si>
    <t>Matthews, Linda</t>
  </si>
  <si>
    <t>San Francisco</t>
  </si>
  <si>
    <t>Dallas</t>
  </si>
  <si>
    <t>Prince, Sandra</t>
  </si>
  <si>
    <t>St. Louis</t>
  </si>
  <si>
    <t>TOTALS</t>
  </si>
  <si>
    <t>No.</t>
  </si>
  <si>
    <t xml:space="preserve"> x 240</t>
  </si>
  <si>
    <t xml:space="preserve"> x 25</t>
  </si>
  <si>
    <t>College</t>
  </si>
  <si>
    <t>Ht.</t>
  </si>
  <si>
    <t>Univ. Nevada Las Vegas</t>
  </si>
  <si>
    <t>Univ. Tennessee</t>
  </si>
  <si>
    <t>Mississippi College</t>
  </si>
  <si>
    <t>Louisiana Tech</t>
  </si>
  <si>
    <t>Baylor Univ.</t>
  </si>
  <si>
    <t>Stephen F. Austin</t>
  </si>
  <si>
    <t>5'8"</t>
  </si>
  <si>
    <t>5'9"</t>
  </si>
  <si>
    <t>5'7"</t>
  </si>
  <si>
    <t>Wayne State College</t>
  </si>
  <si>
    <t>5'6"</t>
  </si>
  <si>
    <t>Nicholls State Univ.</t>
  </si>
  <si>
    <t>5'11"</t>
  </si>
  <si>
    <t>McNeese State Univ.</t>
  </si>
  <si>
    <t>5'10"</t>
  </si>
  <si>
    <t>Savannah State College</t>
  </si>
  <si>
    <t>Grambling State Univ.</t>
  </si>
  <si>
    <t>At Home</t>
  </si>
  <si>
    <t>W</t>
  </si>
  <si>
    <t>L</t>
  </si>
  <si>
    <t>Pct</t>
  </si>
  <si>
    <t>For</t>
  </si>
  <si>
    <t>Agst</t>
  </si>
  <si>
    <t xml:space="preserve"> On Road</t>
  </si>
  <si>
    <t>Historical Records vs All-Teams  (listed Alphabetically by City)</t>
  </si>
  <si>
    <t>End of Year #2    1979-1980</t>
  </si>
  <si>
    <t>TOTAL</t>
  </si>
  <si>
    <t>Years</t>
  </si>
  <si>
    <t>Historical Houston Angels Player Stats</t>
  </si>
  <si>
    <t>1978-79</t>
  </si>
  <si>
    <t xml:space="preserve"> 2 pts</t>
  </si>
  <si>
    <t xml:space="preserve"> 3 pts</t>
  </si>
  <si>
    <t xml:space="preserve"> FTs</t>
  </si>
  <si>
    <t>Game totals (3381)</t>
  </si>
  <si>
    <t>1978 - 1979  Playoff Stats</t>
  </si>
  <si>
    <t>Game totals = 672</t>
  </si>
  <si>
    <t>1978 - 1979  Player Stats</t>
  </si>
  <si>
    <t>Wayland Baptist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</si>
</sst>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2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6"/>
      <name val="Arial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center"/>
    </xf>
    <xf numFmtId="166" fontId="2" fillId="0" borderId="0" xfId="0" applyNumberFormat="1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0" fillId="0" borderId="0" xfId="0" applyFont="1"/>
    <xf numFmtId="14" fontId="10" fillId="0" borderId="0" xfId="0" applyNumberFormat="1" applyFont="1"/>
    <xf numFmtId="0" fontId="10" fillId="0" borderId="0" xfId="0" applyFont="1" applyAlignment="1">
      <alignment horizontal="center"/>
    </xf>
    <xf numFmtId="164" fontId="9" fillId="0" borderId="0" xfId="0" applyNumberFormat="1" applyFont="1"/>
    <xf numFmtId="0" fontId="8" fillId="0" borderId="0" xfId="0" applyFont="1" applyAlignment="1">
      <alignment horizontal="center"/>
    </xf>
    <xf numFmtId="166" fontId="8" fillId="0" borderId="0" xfId="0" applyNumberFormat="1" applyFont="1"/>
    <xf numFmtId="0" fontId="11" fillId="0" borderId="0" xfId="0" applyFont="1"/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164" fontId="3" fillId="2" borderId="0" xfId="0" applyNumberFormat="1" applyFont="1" applyFill="1"/>
    <xf numFmtId="2" fontId="3" fillId="2" borderId="0" xfId="0" applyNumberFormat="1" applyFont="1" applyFill="1"/>
    <xf numFmtId="165" fontId="3" fillId="2" borderId="0" xfId="0" applyNumberFormat="1" applyFont="1" applyFill="1"/>
    <xf numFmtId="0" fontId="3" fillId="2" borderId="0" xfId="0" applyFont="1" applyFill="1"/>
    <xf numFmtId="166" fontId="3" fillId="2" borderId="0" xfId="0" applyNumberFormat="1" applyFont="1" applyFill="1"/>
    <xf numFmtId="0" fontId="4" fillId="3" borderId="0" xfId="0" applyFont="1" applyFill="1" applyAlignment="1">
      <alignment horizontal="center"/>
    </xf>
    <xf numFmtId="0" fontId="2" fillId="3" borderId="0" xfId="0" applyFont="1" applyFill="1"/>
    <xf numFmtId="166" fontId="2" fillId="3" borderId="0" xfId="0" applyNumberFormat="1" applyFont="1" applyFill="1"/>
    <xf numFmtId="165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4" borderId="0" xfId="0" applyFont="1" applyFill="1"/>
    <xf numFmtId="0" fontId="6" fillId="4" borderId="0" xfId="0" applyFont="1" applyFill="1"/>
    <xf numFmtId="164" fontId="3" fillId="0" borderId="0" xfId="1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2" fontId="8" fillId="0" borderId="0" xfId="0" applyNumberFormat="1" applyFont="1"/>
    <xf numFmtId="165" fontId="8" fillId="0" borderId="0" xfId="0" applyNumberFormat="1" applyFont="1"/>
    <xf numFmtId="43" fontId="3" fillId="2" borderId="0" xfId="0" applyNumberFormat="1" applyFont="1" applyFill="1"/>
    <xf numFmtId="164" fontId="8" fillId="0" borderId="0" xfId="1" applyNumberFormat="1" applyFont="1"/>
    <xf numFmtId="0" fontId="8" fillId="3" borderId="0" xfId="0" applyFont="1" applyFill="1"/>
    <xf numFmtId="0" fontId="10" fillId="0" borderId="0" xfId="0" applyFont="1" applyAlignment="1">
      <alignment horizontal="left"/>
    </xf>
    <xf numFmtId="166" fontId="8" fillId="0" borderId="0" xfId="0" applyNumberFormat="1" applyFont="1" applyAlignment="1">
      <alignment horizontal="right"/>
    </xf>
    <xf numFmtId="16" fontId="8" fillId="0" borderId="0" xfId="0" applyNumberFormat="1" applyFont="1" applyAlignment="1">
      <alignment horizontal="center"/>
    </xf>
    <xf numFmtId="164" fontId="3" fillId="0" borderId="0" xfId="0" applyNumberFormat="1" applyFont="1"/>
    <xf numFmtId="2" fontId="3" fillId="0" borderId="0" xfId="0" applyNumberFormat="1" applyFont="1"/>
    <xf numFmtId="164" fontId="3" fillId="2" borderId="0" xfId="1" applyNumberFormat="1" applyFont="1" applyFill="1" applyAlignment="1">
      <alignment horizontal="center"/>
    </xf>
    <xf numFmtId="0" fontId="3" fillId="2" borderId="4" xfId="0" applyFont="1" applyFill="1" applyBorder="1" applyAlignment="1">
      <alignment horizontal="right"/>
    </xf>
    <xf numFmtId="164" fontId="3" fillId="2" borderId="5" xfId="1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2" fontId="3" fillId="2" borderId="7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166" fontId="8" fillId="0" borderId="6" xfId="0" applyNumberFormat="1" applyFont="1" applyBorder="1"/>
    <xf numFmtId="0" fontId="8" fillId="0" borderId="7" xfId="0" applyFont="1" applyBorder="1"/>
    <xf numFmtId="0" fontId="16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0" borderId="0" xfId="0" applyFont="1"/>
    <xf numFmtId="14" fontId="6" fillId="0" borderId="0" xfId="0" applyNumberFormat="1" applyFont="1"/>
    <xf numFmtId="0" fontId="18" fillId="0" borderId="0" xfId="0" applyFont="1"/>
    <xf numFmtId="0" fontId="17" fillId="4" borderId="0" xfId="0" applyFont="1" applyFill="1"/>
    <xf numFmtId="164" fontId="6" fillId="0" borderId="0" xfId="0" applyNumberFormat="1" applyFont="1"/>
    <xf numFmtId="0" fontId="17" fillId="0" borderId="6" xfId="0" applyFont="1" applyBorder="1"/>
    <xf numFmtId="0" fontId="17" fillId="0" borderId="7" xfId="0" applyFont="1" applyBorder="1"/>
    <xf numFmtId="0" fontId="18" fillId="0" borderId="0" xfId="0" applyFont="1" applyAlignment="1">
      <alignment horizontal="center"/>
    </xf>
    <xf numFmtId="164" fontId="3" fillId="2" borderId="0" xfId="1" applyNumberFormat="1" applyFont="1" applyFill="1"/>
    <xf numFmtId="2" fontId="6" fillId="0" borderId="0" xfId="0" applyNumberFormat="1" applyFont="1"/>
    <xf numFmtId="165" fontId="6" fillId="0" borderId="0" xfId="0" applyNumberFormat="1" applyFont="1"/>
    <xf numFmtId="0" fontId="6" fillId="3" borderId="0" xfId="0" applyFont="1" applyFill="1"/>
    <xf numFmtId="166" fontId="6" fillId="0" borderId="0" xfId="0" applyNumberFormat="1" applyFont="1"/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4" xfId="0" applyFont="1" applyBorder="1"/>
    <xf numFmtId="164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166" fontId="14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0" fillId="0" borderId="0" xfId="0" applyFont="1"/>
    <xf numFmtId="164" fontId="20" fillId="0" borderId="0" xfId="0" applyNumberFormat="1" applyFont="1"/>
    <xf numFmtId="164" fontId="6" fillId="0" borderId="0" xfId="1" applyNumberFormat="1" applyFont="1" applyFill="1"/>
    <xf numFmtId="164" fontId="18" fillId="0" borderId="0" xfId="0" applyNumberFormat="1" applyFont="1"/>
    <xf numFmtId="166" fontId="7" fillId="0" borderId="0" xfId="0" applyNumberFormat="1" applyFont="1"/>
    <xf numFmtId="166" fontId="18" fillId="0" borderId="0" xfId="0" applyNumberFormat="1" applyFont="1"/>
    <xf numFmtId="0" fontId="6" fillId="0" borderId="5" xfId="0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64" fontId="3" fillId="0" borderId="0" xfId="1" applyNumberFormat="1" applyFont="1" applyFill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6" fontId="3" fillId="0" borderId="8" xfId="0" applyNumberFormat="1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21" fillId="0" borderId="0" xfId="0" applyFont="1"/>
    <xf numFmtId="164" fontId="6" fillId="0" borderId="0" xfId="1" applyNumberFormat="1" applyFont="1" applyFill="1" applyBorder="1"/>
    <xf numFmtId="0" fontId="6" fillId="0" borderId="0" xfId="0" applyFont="1" applyAlignment="1">
      <alignment horizontal="left"/>
    </xf>
    <xf numFmtId="166" fontId="3" fillId="0" borderId="0" xfId="0" applyNumberFormat="1" applyFont="1"/>
    <xf numFmtId="0" fontId="11" fillId="0" borderId="0" xfId="0" applyFont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22" fillId="0" borderId="0" xfId="0" applyFont="1"/>
    <xf numFmtId="0" fontId="6" fillId="5" borderId="0" xfId="0" applyFont="1" applyFill="1" applyAlignment="1">
      <alignment horizontal="center"/>
    </xf>
    <xf numFmtId="0" fontId="6" fillId="5" borderId="0" xfId="0" applyFont="1" applyFill="1"/>
    <xf numFmtId="0" fontId="7" fillId="5" borderId="0" xfId="0" applyFont="1" applyFill="1" applyAlignment="1">
      <alignment horizontal="center"/>
    </xf>
    <xf numFmtId="164" fontId="6" fillId="5" borderId="0" xfId="0" applyNumberFormat="1" applyFont="1" applyFill="1"/>
    <xf numFmtId="2" fontId="6" fillId="5" borderId="0" xfId="0" applyNumberFormat="1" applyFont="1" applyFill="1"/>
    <xf numFmtId="165" fontId="6" fillId="5" borderId="0" xfId="0" applyNumberFormat="1" applyFont="1" applyFill="1"/>
    <xf numFmtId="166" fontId="6" fillId="5" borderId="0" xfId="0" applyNumberFormat="1" applyFont="1" applyFill="1"/>
    <xf numFmtId="0" fontId="7" fillId="5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A293"/>
  <sheetViews>
    <sheetView tabSelected="1" workbookViewId="0"/>
  </sheetViews>
  <sheetFormatPr defaultRowHeight="14.4" x14ac:dyDescent="0.3"/>
  <cols>
    <col min="1" max="1" width="7.77734375" customWidth="1"/>
    <col min="2" max="2" width="13.44140625" customWidth="1"/>
    <col min="3" max="3" width="15.77734375" customWidth="1"/>
    <col min="4" max="4" width="4.5546875" customWidth="1"/>
    <col min="5" max="5" width="5.44140625" customWidth="1"/>
    <col min="6" max="6" width="7.21875" customWidth="1"/>
    <col min="7" max="7" width="6.77734375" customWidth="1"/>
    <col min="8" max="9" width="9" bestFit="1" customWidth="1"/>
    <col min="10" max="10" width="6.5546875" customWidth="1"/>
    <col min="11" max="11" width="1.5546875" customWidth="1"/>
    <col min="12" max="12" width="6.5546875" hidden="1" customWidth="1"/>
    <col min="13" max="13" width="7.44140625" hidden="1" customWidth="1"/>
    <col min="14" max="14" width="1.44140625" hidden="1" customWidth="1"/>
    <col min="15" max="15" width="6.21875" customWidth="1"/>
    <col min="16" max="16" width="6.77734375" customWidth="1"/>
    <col min="17" max="17" width="6.44140625" customWidth="1"/>
    <col min="18" max="18" width="1.44140625" customWidth="1"/>
    <col min="19" max="19" width="7.21875" customWidth="1"/>
    <col min="20" max="20" width="8" customWidth="1"/>
    <col min="21" max="21" width="7.5546875" customWidth="1"/>
    <col min="22" max="22" width="8.44140625" customWidth="1"/>
    <col min="23" max="23" width="1.5546875" customWidth="1"/>
    <col min="24" max="24" width="6" customWidth="1"/>
    <col min="25" max="25" width="7.5546875" customWidth="1"/>
    <col min="26" max="26" width="1.44140625" customWidth="1"/>
    <col min="27" max="27" width="5.44140625" customWidth="1"/>
    <col min="28" max="28" width="7.77734375" customWidth="1"/>
    <col min="29" max="29" width="1.5546875" customWidth="1"/>
    <col min="30" max="31" width="5.44140625" customWidth="1"/>
    <col min="32" max="32" width="6.44140625" customWidth="1"/>
    <col min="33" max="33" width="5.5546875" customWidth="1"/>
    <col min="34" max="34" width="1.44140625" customWidth="1"/>
    <col min="35" max="35" width="7.33203125" customWidth="1"/>
    <col min="36" max="36" width="7" customWidth="1"/>
    <col min="37" max="37" width="7.21875" customWidth="1"/>
    <col min="38" max="38" width="1.5546875" customWidth="1"/>
    <col min="39" max="39" width="18.21875" customWidth="1"/>
    <col min="40" max="41" width="5.77734375" customWidth="1"/>
    <col min="42" max="42" width="6.21875" bestFit="1" customWidth="1"/>
    <col min="44" max="44" width="10.5546875" customWidth="1"/>
    <col min="45" max="45" width="7.21875" customWidth="1"/>
    <col min="46" max="46" width="10.5546875" customWidth="1"/>
    <col min="47" max="47" width="6.5546875" customWidth="1"/>
    <col min="48" max="48" width="6.77734375" customWidth="1"/>
    <col min="49" max="49" width="10.21875" customWidth="1"/>
    <col min="50" max="50" width="7.21875" customWidth="1"/>
    <col min="51" max="51" width="17" bestFit="1" customWidth="1"/>
    <col min="52" max="52" width="9.21875" customWidth="1"/>
    <col min="53" max="53" width="17.21875" customWidth="1"/>
    <col min="54" max="54" width="10.6640625" customWidth="1"/>
    <col min="55" max="55" width="7.44140625" customWidth="1"/>
    <col min="56" max="56" width="5.5546875" customWidth="1"/>
    <col min="57" max="57" width="11.21875" customWidth="1"/>
    <col min="58" max="58" width="5.44140625" customWidth="1"/>
    <col min="59" max="59" width="6.21875" customWidth="1"/>
    <col min="60" max="60" width="6.77734375" customWidth="1"/>
    <col min="61" max="61" width="7" customWidth="1"/>
    <col min="62" max="62" width="6.5546875" customWidth="1"/>
    <col min="63" max="63" width="4.5546875" customWidth="1"/>
    <col min="64" max="64" width="11.77734375" customWidth="1"/>
    <col min="65" max="65" width="4.21875" customWidth="1"/>
    <col min="66" max="66" width="5.44140625" customWidth="1"/>
    <col min="67" max="67" width="6.77734375" customWidth="1"/>
    <col min="68" max="68" width="7" customWidth="1"/>
    <col min="69" max="69" width="6.77734375" customWidth="1"/>
    <col min="70" max="70" width="4.5546875" customWidth="1"/>
    <col min="71" max="71" width="11.44140625" customWidth="1"/>
    <col min="72" max="72" width="5.44140625" customWidth="1"/>
    <col min="73" max="73" width="6.44140625" customWidth="1"/>
    <col min="74" max="74" width="8" customWidth="1"/>
    <col min="75" max="75" width="7" customWidth="1"/>
    <col min="76" max="76" width="8.21875" customWidth="1"/>
  </cols>
  <sheetData>
    <row r="1" spans="1:79" ht="21" x14ac:dyDescent="0.4">
      <c r="A1" s="126" t="s">
        <v>0</v>
      </c>
      <c r="B1" s="1"/>
      <c r="C1" s="2"/>
      <c r="D1" s="2"/>
      <c r="E1" s="126" t="s">
        <v>110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</row>
    <row r="2" spans="1:79" ht="17.399999999999999" x14ac:dyDescent="0.3">
      <c r="A2" s="1"/>
      <c r="B2" s="13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111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</row>
    <row r="3" spans="1:79" ht="15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16"/>
      <c r="AR3" s="2"/>
      <c r="AS3" s="2"/>
      <c r="AT3" s="23"/>
      <c r="AU3" s="2"/>
      <c r="AV3" s="2"/>
      <c r="AW3" s="2"/>
      <c r="AX3" s="2"/>
      <c r="AY3" s="2"/>
      <c r="AZ3" s="111"/>
      <c r="BA3" s="2"/>
      <c r="BB3" s="2"/>
      <c r="BC3" s="2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</row>
    <row r="4" spans="1:79" ht="16.95" customHeight="1" x14ac:dyDescent="0.3">
      <c r="A4" s="4" t="s">
        <v>103</v>
      </c>
      <c r="B4" s="5" t="s">
        <v>1</v>
      </c>
      <c r="C4" s="5" t="s">
        <v>2</v>
      </c>
      <c r="D4" s="6" t="s">
        <v>69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39"/>
      <c r="L4" s="5" t="s">
        <v>9</v>
      </c>
      <c r="M4" s="5" t="s">
        <v>10</v>
      </c>
      <c r="N4" s="39"/>
      <c r="O4" s="5" t="s">
        <v>11</v>
      </c>
      <c r="P4" s="5" t="s">
        <v>12</v>
      </c>
      <c r="Q4" s="5" t="s">
        <v>13</v>
      </c>
      <c r="R4" s="39"/>
      <c r="S4" s="5" t="s">
        <v>14</v>
      </c>
      <c r="T4" s="5" t="s">
        <v>15</v>
      </c>
      <c r="U4" s="5" t="s">
        <v>16</v>
      </c>
      <c r="V4" s="5" t="s">
        <v>17</v>
      </c>
      <c r="W4" s="39"/>
      <c r="X4" s="5" t="s">
        <v>18</v>
      </c>
      <c r="Y4" s="5" t="s">
        <v>19</v>
      </c>
      <c r="Z4" s="39"/>
      <c r="AA4" s="5" t="s">
        <v>20</v>
      </c>
      <c r="AB4" s="5" t="s">
        <v>21</v>
      </c>
      <c r="AC4" s="39"/>
      <c r="AD4" s="5" t="s">
        <v>22</v>
      </c>
      <c r="AE4" s="5" t="s">
        <v>23</v>
      </c>
      <c r="AF4" s="5" t="s">
        <v>24</v>
      </c>
      <c r="AG4" s="5" t="s">
        <v>25</v>
      </c>
      <c r="AH4" s="39"/>
      <c r="AI4" s="5" t="s">
        <v>26</v>
      </c>
      <c r="AJ4" s="5" t="s">
        <v>27</v>
      </c>
      <c r="AK4" s="5" t="s">
        <v>28</v>
      </c>
      <c r="AL4" s="5"/>
      <c r="AM4" s="5" t="s">
        <v>72</v>
      </c>
      <c r="AN4" s="6" t="s">
        <v>73</v>
      </c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87"/>
      <c r="BE4" s="43"/>
      <c r="BF4" s="44"/>
      <c r="BG4" s="44"/>
      <c r="BH4" s="44"/>
      <c r="BI4" s="44"/>
      <c r="BJ4" s="45"/>
      <c r="BK4" s="46"/>
      <c r="BL4" s="43"/>
      <c r="BM4" s="44"/>
      <c r="BN4" s="44"/>
      <c r="BO4" s="44"/>
      <c r="BP4" s="44"/>
      <c r="BQ4" s="45"/>
      <c r="BR4" s="13"/>
      <c r="BS4" s="43"/>
      <c r="BT4" s="44"/>
      <c r="BU4" s="44"/>
      <c r="BV4" s="44"/>
      <c r="BW4" s="44"/>
      <c r="BX4" s="45"/>
      <c r="BY4" s="87"/>
      <c r="BZ4" s="87"/>
      <c r="CA4" s="87"/>
    </row>
    <row r="5" spans="1:79" ht="16.95" customHeight="1" x14ac:dyDescent="0.3">
      <c r="A5" s="30" t="s">
        <v>29</v>
      </c>
      <c r="B5" s="7" t="s">
        <v>30</v>
      </c>
      <c r="C5" s="7" t="s">
        <v>31</v>
      </c>
      <c r="D5" s="94">
        <v>11</v>
      </c>
      <c r="E5" s="7">
        <v>32</v>
      </c>
      <c r="F5" s="91">
        <v>1153</v>
      </c>
      <c r="G5" s="96">
        <f>+F5/E5</f>
        <v>36.03125</v>
      </c>
      <c r="H5" s="7">
        <v>125</v>
      </c>
      <c r="I5" s="7">
        <v>339</v>
      </c>
      <c r="J5" s="97">
        <f>+H5/I5</f>
        <v>0.36873156342182889</v>
      </c>
      <c r="K5" s="98"/>
      <c r="L5" s="9"/>
      <c r="M5" s="8"/>
      <c r="N5" s="98"/>
      <c r="O5" s="7">
        <v>129</v>
      </c>
      <c r="P5" s="7">
        <v>176</v>
      </c>
      <c r="Q5" s="97">
        <f>+O5/P5</f>
        <v>0.73295454545454541</v>
      </c>
      <c r="R5" s="98"/>
      <c r="S5" s="7">
        <v>47</v>
      </c>
      <c r="T5" s="7">
        <v>93</v>
      </c>
      <c r="U5" s="7">
        <f>+S5+T5</f>
        <v>140</v>
      </c>
      <c r="V5" s="96">
        <f>+U5/E5</f>
        <v>4.375</v>
      </c>
      <c r="W5" s="98"/>
      <c r="X5" s="7">
        <v>142</v>
      </c>
      <c r="Y5" s="96">
        <f>+X5/E5</f>
        <v>4.4375</v>
      </c>
      <c r="Z5" s="98"/>
      <c r="AA5" s="7">
        <v>105</v>
      </c>
      <c r="AB5" s="99">
        <f>+AA5/E5</f>
        <v>3.28125</v>
      </c>
      <c r="AC5" s="98"/>
      <c r="AD5" s="7">
        <v>57</v>
      </c>
      <c r="AE5" s="7">
        <v>144</v>
      </c>
      <c r="AF5" s="96">
        <f>+AE5/E5</f>
        <v>4.5</v>
      </c>
      <c r="AG5" s="7">
        <v>8</v>
      </c>
      <c r="AH5" s="98"/>
      <c r="AI5" s="7">
        <f>+(H5*2)+(L5*3)+(O5)</f>
        <v>379</v>
      </c>
      <c r="AJ5" s="96">
        <f>+AI5/E5</f>
        <v>11.84375</v>
      </c>
      <c r="AK5" s="97">
        <f>+(AI5+U5+AD5+(X5*2)-AE5)/F5</f>
        <v>0.62098872506504765</v>
      </c>
      <c r="AL5" s="97"/>
      <c r="AM5" s="97" t="s">
        <v>78</v>
      </c>
      <c r="AN5" s="7" t="s">
        <v>80</v>
      </c>
      <c r="AO5" s="7"/>
      <c r="AP5" s="7"/>
      <c r="AQ5" s="7"/>
      <c r="AR5" s="88"/>
      <c r="AS5" s="30"/>
      <c r="AT5" s="16"/>
      <c r="AU5" s="7"/>
      <c r="AV5" s="7"/>
      <c r="AW5" s="7"/>
      <c r="AX5" s="30"/>
      <c r="AY5" s="7"/>
      <c r="AZ5" s="113"/>
      <c r="BA5" s="59"/>
      <c r="BB5" s="7"/>
      <c r="BC5" s="30"/>
      <c r="BD5" s="7"/>
      <c r="BE5" s="100"/>
      <c r="BF5" s="30"/>
      <c r="BG5" s="30"/>
      <c r="BH5" s="97"/>
      <c r="BI5" s="101"/>
      <c r="BJ5" s="117"/>
      <c r="BK5" s="20"/>
      <c r="BL5" s="100"/>
      <c r="BM5" s="30"/>
      <c r="BN5" s="30"/>
      <c r="BO5" s="97"/>
      <c r="BP5" s="101"/>
      <c r="BQ5" s="117"/>
      <c r="BR5" s="101"/>
      <c r="BS5" s="100"/>
      <c r="BT5" s="30"/>
      <c r="BU5" s="30"/>
      <c r="BV5" s="97"/>
      <c r="BW5" s="101"/>
      <c r="BX5" s="117"/>
      <c r="BY5" s="87"/>
      <c r="BZ5" s="87"/>
      <c r="CA5" s="87"/>
    </row>
    <row r="6" spans="1:79" ht="16.95" customHeight="1" x14ac:dyDescent="0.3">
      <c r="A6" s="134" t="s">
        <v>29</v>
      </c>
      <c r="B6" s="135" t="s">
        <v>30</v>
      </c>
      <c r="C6" s="135" t="s">
        <v>33</v>
      </c>
      <c r="D6" s="136">
        <v>50</v>
      </c>
      <c r="E6" s="135">
        <v>1</v>
      </c>
      <c r="F6" s="137">
        <v>4</v>
      </c>
      <c r="G6" s="138">
        <f t="shared" ref="G6:G18" si="0">+F6/E6</f>
        <v>4</v>
      </c>
      <c r="H6" s="135">
        <v>0</v>
      </c>
      <c r="I6" s="135">
        <v>3</v>
      </c>
      <c r="J6" s="139">
        <f t="shared" ref="J6:J18" si="1">+H6/I6</f>
        <v>0</v>
      </c>
      <c r="K6" s="135"/>
      <c r="L6" s="135"/>
      <c r="M6" s="136"/>
      <c r="N6" s="135"/>
      <c r="O6" s="135">
        <v>0</v>
      </c>
      <c r="P6" s="135">
        <v>0</v>
      </c>
      <c r="Q6" s="139">
        <v>0</v>
      </c>
      <c r="R6" s="135"/>
      <c r="S6" s="135">
        <v>0</v>
      </c>
      <c r="T6" s="135">
        <v>1</v>
      </c>
      <c r="U6" s="135">
        <f t="shared" ref="U6:U18" si="2">+S6+T6</f>
        <v>1</v>
      </c>
      <c r="V6" s="138">
        <f t="shared" ref="V6:V18" si="3">+U6/E6</f>
        <v>1</v>
      </c>
      <c r="W6" s="135"/>
      <c r="X6" s="135">
        <v>0</v>
      </c>
      <c r="Y6" s="138">
        <f t="shared" ref="Y6:Y18" si="4">+X6/E6</f>
        <v>0</v>
      </c>
      <c r="Z6" s="135"/>
      <c r="AA6" s="135">
        <v>1</v>
      </c>
      <c r="AB6" s="140">
        <f t="shared" ref="AB6:AB18" si="5">+AA6/E6</f>
        <v>1</v>
      </c>
      <c r="AC6" s="135"/>
      <c r="AD6" s="135">
        <v>0</v>
      </c>
      <c r="AE6" s="135">
        <v>1</v>
      </c>
      <c r="AF6" s="138">
        <f t="shared" ref="AF6:AF18" si="6">+AE6/E6</f>
        <v>1</v>
      </c>
      <c r="AG6" s="135"/>
      <c r="AH6" s="135"/>
      <c r="AI6" s="135">
        <f t="shared" ref="AI6:AI18" si="7">+(H6*2)+(L6*3)+(O6)</f>
        <v>0</v>
      </c>
      <c r="AJ6" s="138">
        <f t="shared" ref="AJ6:AJ18" si="8">+AI6/E6</f>
        <v>0</v>
      </c>
      <c r="AK6" s="139">
        <f t="shared" ref="AK6:AK18" si="9">+(AI6+U6+AD6+(X6*2)-AE6)/F6</f>
        <v>0</v>
      </c>
      <c r="AL6" s="139"/>
      <c r="AM6" s="139" t="s">
        <v>83</v>
      </c>
      <c r="AN6" s="135" t="s">
        <v>84</v>
      </c>
      <c r="AO6" s="7"/>
      <c r="AP6" s="7"/>
      <c r="AQ6" s="7"/>
      <c r="AR6" s="88"/>
      <c r="AS6" s="30"/>
      <c r="AT6" s="16"/>
      <c r="AU6" s="7"/>
      <c r="AV6" s="7"/>
      <c r="AW6" s="7"/>
      <c r="AX6" s="30"/>
      <c r="AY6" s="7"/>
      <c r="AZ6" s="113"/>
      <c r="BA6" s="7"/>
      <c r="BB6" s="7"/>
      <c r="BC6" s="30"/>
      <c r="BD6" s="87"/>
      <c r="BE6" s="102"/>
      <c r="BF6" s="30"/>
      <c r="BG6" s="30"/>
      <c r="BH6" s="97"/>
      <c r="BI6" s="101"/>
      <c r="BJ6" s="117"/>
      <c r="BK6" s="7"/>
      <c r="BL6" s="102"/>
      <c r="BM6" s="30"/>
      <c r="BN6" s="30"/>
      <c r="BO6" s="97"/>
      <c r="BP6" s="101"/>
      <c r="BQ6" s="117"/>
      <c r="BR6" s="101"/>
      <c r="BS6" s="102"/>
      <c r="BT6" s="30"/>
      <c r="BU6" s="30"/>
      <c r="BV6" s="97"/>
      <c r="BW6" s="101"/>
      <c r="BX6" s="117"/>
      <c r="BY6" s="87"/>
      <c r="BZ6" s="87"/>
      <c r="CA6" s="87"/>
    </row>
    <row r="7" spans="1:79" ht="16.95" customHeight="1" x14ac:dyDescent="0.3">
      <c r="A7" s="30" t="s">
        <v>29</v>
      </c>
      <c r="B7" s="7" t="s">
        <v>30</v>
      </c>
      <c r="C7" s="7" t="s">
        <v>35</v>
      </c>
      <c r="D7" s="8">
        <v>33</v>
      </c>
      <c r="E7" s="7">
        <v>22</v>
      </c>
      <c r="F7" s="91">
        <v>286</v>
      </c>
      <c r="G7" s="96">
        <f t="shared" si="0"/>
        <v>13</v>
      </c>
      <c r="H7" s="7">
        <v>22</v>
      </c>
      <c r="I7" s="7">
        <v>62</v>
      </c>
      <c r="J7" s="97">
        <f t="shared" si="1"/>
        <v>0.35483870967741937</v>
      </c>
      <c r="K7" s="98"/>
      <c r="L7" s="7"/>
      <c r="M7" s="7"/>
      <c r="N7" s="98"/>
      <c r="O7" s="7">
        <v>16</v>
      </c>
      <c r="P7" s="7">
        <v>24</v>
      </c>
      <c r="Q7" s="97">
        <f t="shared" ref="Q7:Q18" si="10">+O7/P7</f>
        <v>0.66666666666666663</v>
      </c>
      <c r="R7" s="98"/>
      <c r="S7" s="7">
        <v>14</v>
      </c>
      <c r="T7" s="7">
        <v>19</v>
      </c>
      <c r="U7" s="7">
        <f t="shared" si="2"/>
        <v>33</v>
      </c>
      <c r="V7" s="96">
        <f t="shared" si="3"/>
        <v>1.5</v>
      </c>
      <c r="W7" s="98"/>
      <c r="X7" s="7">
        <v>20</v>
      </c>
      <c r="Y7" s="96">
        <f t="shared" si="4"/>
        <v>0.90909090909090906</v>
      </c>
      <c r="Z7" s="98"/>
      <c r="AA7" s="7">
        <v>31</v>
      </c>
      <c r="AB7" s="99">
        <f t="shared" si="5"/>
        <v>1.4090909090909092</v>
      </c>
      <c r="AC7" s="98"/>
      <c r="AD7" s="7">
        <v>23</v>
      </c>
      <c r="AE7" s="7">
        <v>49</v>
      </c>
      <c r="AF7" s="96">
        <f t="shared" si="6"/>
        <v>2.2272727272727271</v>
      </c>
      <c r="AG7" s="7">
        <v>7</v>
      </c>
      <c r="AH7" s="98"/>
      <c r="AI7" s="7">
        <f t="shared" si="7"/>
        <v>60</v>
      </c>
      <c r="AJ7" s="96">
        <f t="shared" si="8"/>
        <v>2.7272727272727271</v>
      </c>
      <c r="AK7" s="97">
        <f t="shared" si="9"/>
        <v>0.37412587412587411</v>
      </c>
      <c r="AL7" s="97"/>
      <c r="AM7" s="97" t="s">
        <v>85</v>
      </c>
      <c r="AN7" s="7" t="s">
        <v>80</v>
      </c>
      <c r="AO7" s="7"/>
      <c r="AP7" s="7"/>
      <c r="AQ7" s="7"/>
      <c r="AR7" s="88"/>
      <c r="AS7" s="30"/>
      <c r="AT7" s="16"/>
      <c r="AU7" s="7"/>
      <c r="AV7" s="7"/>
      <c r="AW7" s="7"/>
      <c r="AX7" s="30"/>
      <c r="AY7" s="7"/>
      <c r="AZ7" s="113"/>
      <c r="BA7" s="91"/>
      <c r="BB7" s="7"/>
      <c r="BC7" s="30"/>
      <c r="BD7" s="7"/>
      <c r="BE7" s="102"/>
      <c r="BF7" s="30"/>
      <c r="BG7" s="30"/>
      <c r="BH7" s="97"/>
      <c r="BI7" s="101"/>
      <c r="BJ7" s="117"/>
      <c r="BK7" s="7"/>
      <c r="BL7" s="102"/>
      <c r="BM7" s="30"/>
      <c r="BN7" s="30"/>
      <c r="BO7" s="97"/>
      <c r="BP7" s="101"/>
      <c r="BQ7" s="117"/>
      <c r="BR7" s="101"/>
      <c r="BS7" s="102"/>
      <c r="BT7" s="30"/>
      <c r="BU7" s="30"/>
      <c r="BV7" s="97"/>
      <c r="BW7" s="101"/>
      <c r="BX7" s="117"/>
      <c r="BY7" s="87"/>
      <c r="BZ7" s="87"/>
      <c r="CA7" s="87"/>
    </row>
    <row r="8" spans="1:79" ht="16.95" customHeight="1" x14ac:dyDescent="0.3">
      <c r="A8" s="134" t="s">
        <v>29</v>
      </c>
      <c r="B8" s="135" t="s">
        <v>30</v>
      </c>
      <c r="C8" s="135" t="s">
        <v>37</v>
      </c>
      <c r="D8" s="136">
        <v>24</v>
      </c>
      <c r="E8" s="135">
        <v>31</v>
      </c>
      <c r="F8" s="137">
        <v>1090</v>
      </c>
      <c r="G8" s="138">
        <f t="shared" si="0"/>
        <v>35.161290322580648</v>
      </c>
      <c r="H8" s="135">
        <v>225</v>
      </c>
      <c r="I8" s="135">
        <v>388</v>
      </c>
      <c r="J8" s="139">
        <f t="shared" si="1"/>
        <v>0.57989690721649489</v>
      </c>
      <c r="K8" s="135"/>
      <c r="L8" s="141"/>
      <c r="M8" s="136"/>
      <c r="N8" s="135"/>
      <c r="O8" s="135">
        <v>166</v>
      </c>
      <c r="P8" s="135">
        <v>237</v>
      </c>
      <c r="Q8" s="139">
        <f t="shared" si="10"/>
        <v>0.70042194092827004</v>
      </c>
      <c r="R8" s="135"/>
      <c r="S8" s="135">
        <v>131</v>
      </c>
      <c r="T8" s="135">
        <v>203</v>
      </c>
      <c r="U8" s="135">
        <f t="shared" si="2"/>
        <v>334</v>
      </c>
      <c r="V8" s="138">
        <f t="shared" si="3"/>
        <v>10.774193548387096</v>
      </c>
      <c r="W8" s="135"/>
      <c r="X8" s="135">
        <v>44</v>
      </c>
      <c r="Y8" s="138">
        <f t="shared" si="4"/>
        <v>1.4193548387096775</v>
      </c>
      <c r="Z8" s="135"/>
      <c r="AA8" s="135">
        <v>75</v>
      </c>
      <c r="AB8" s="140">
        <f t="shared" si="5"/>
        <v>2.4193548387096775</v>
      </c>
      <c r="AC8" s="135"/>
      <c r="AD8" s="135">
        <v>70</v>
      </c>
      <c r="AE8" s="135">
        <v>101</v>
      </c>
      <c r="AF8" s="138">
        <f t="shared" si="6"/>
        <v>3.2580645161290325</v>
      </c>
      <c r="AG8" s="135">
        <v>11</v>
      </c>
      <c r="AH8" s="135"/>
      <c r="AI8" s="135">
        <f t="shared" si="7"/>
        <v>616</v>
      </c>
      <c r="AJ8" s="138">
        <f t="shared" si="8"/>
        <v>19.870967741935484</v>
      </c>
      <c r="AK8" s="139">
        <f t="shared" si="9"/>
        <v>0.92385321100917428</v>
      </c>
      <c r="AL8" s="139"/>
      <c r="AM8" s="139" t="s">
        <v>74</v>
      </c>
      <c r="AN8" s="135" t="s">
        <v>86</v>
      </c>
      <c r="AO8" s="7"/>
      <c r="AP8" s="7"/>
      <c r="AQ8" s="88"/>
      <c r="AR8" s="88"/>
      <c r="AS8" s="30"/>
      <c r="AT8" s="7"/>
      <c r="AU8" s="7"/>
      <c r="AV8" s="7"/>
      <c r="AW8" s="16"/>
      <c r="AX8" s="30"/>
      <c r="AY8" s="7"/>
      <c r="AZ8" s="113"/>
      <c r="BA8" s="7"/>
      <c r="BB8" s="7"/>
      <c r="BC8" s="30"/>
      <c r="BD8" s="7"/>
      <c r="BE8" s="102"/>
      <c r="BF8" s="30"/>
      <c r="BG8" s="30"/>
      <c r="BH8" s="97"/>
      <c r="BI8" s="101"/>
      <c r="BJ8" s="117"/>
      <c r="BK8" s="7"/>
      <c r="BL8" s="102"/>
      <c r="BM8" s="30"/>
      <c r="BN8" s="30"/>
      <c r="BO8" s="97"/>
      <c r="BP8" s="101"/>
      <c r="BQ8" s="117"/>
      <c r="BR8" s="101"/>
      <c r="BS8" s="102"/>
      <c r="BT8" s="30"/>
      <c r="BU8" s="30"/>
      <c r="BV8" s="97"/>
      <c r="BW8" s="101"/>
      <c r="BX8" s="117"/>
      <c r="BY8" s="87"/>
      <c r="BZ8" s="87"/>
      <c r="CA8" s="87"/>
    </row>
    <row r="9" spans="1:79" ht="16.95" customHeight="1" x14ac:dyDescent="0.3">
      <c r="A9" s="30" t="s">
        <v>29</v>
      </c>
      <c r="B9" s="7" t="s">
        <v>30</v>
      </c>
      <c r="C9" s="7" t="s">
        <v>39</v>
      </c>
      <c r="D9" s="8">
        <v>22</v>
      </c>
      <c r="E9" s="7">
        <v>34</v>
      </c>
      <c r="F9" s="91">
        <v>944</v>
      </c>
      <c r="G9" s="96">
        <f t="shared" si="0"/>
        <v>27.764705882352942</v>
      </c>
      <c r="H9" s="7">
        <v>185</v>
      </c>
      <c r="I9" s="7">
        <v>414</v>
      </c>
      <c r="J9" s="97">
        <f t="shared" si="1"/>
        <v>0.4468599033816425</v>
      </c>
      <c r="K9" s="98"/>
      <c r="L9" s="9"/>
      <c r="M9" s="8"/>
      <c r="N9" s="98"/>
      <c r="O9" s="7">
        <v>122</v>
      </c>
      <c r="P9" s="7">
        <v>164</v>
      </c>
      <c r="Q9" s="97">
        <f t="shared" si="10"/>
        <v>0.74390243902439024</v>
      </c>
      <c r="R9" s="98"/>
      <c r="S9" s="7">
        <v>117</v>
      </c>
      <c r="T9" s="7">
        <v>102</v>
      </c>
      <c r="U9" s="7">
        <f t="shared" si="2"/>
        <v>219</v>
      </c>
      <c r="V9" s="96">
        <f t="shared" si="3"/>
        <v>6.4411764705882355</v>
      </c>
      <c r="W9" s="98"/>
      <c r="X9" s="7">
        <v>92</v>
      </c>
      <c r="Y9" s="96">
        <f t="shared" si="4"/>
        <v>2.7058823529411766</v>
      </c>
      <c r="Z9" s="98"/>
      <c r="AA9" s="7">
        <v>101</v>
      </c>
      <c r="AB9" s="99">
        <f t="shared" si="5"/>
        <v>2.9705882352941178</v>
      </c>
      <c r="AC9" s="98"/>
      <c r="AD9" s="7">
        <v>65</v>
      </c>
      <c r="AE9" s="7">
        <v>106</v>
      </c>
      <c r="AF9" s="96">
        <f t="shared" si="6"/>
        <v>3.1176470588235294</v>
      </c>
      <c r="AG9" s="7">
        <v>6</v>
      </c>
      <c r="AH9" s="98"/>
      <c r="AI9" s="7">
        <f t="shared" si="7"/>
        <v>492</v>
      </c>
      <c r="AJ9" s="96">
        <f t="shared" si="8"/>
        <v>14.470588235294118</v>
      </c>
      <c r="AK9" s="97">
        <f t="shared" si="9"/>
        <v>0.90466101694915257</v>
      </c>
      <c r="AL9" s="97"/>
      <c r="AM9" s="97" t="s">
        <v>87</v>
      </c>
      <c r="AN9" s="7" t="s">
        <v>86</v>
      </c>
      <c r="AO9" s="7"/>
      <c r="AP9" s="7"/>
      <c r="AQ9" s="7"/>
      <c r="AR9" s="88"/>
      <c r="AS9" s="30"/>
      <c r="AT9" s="7"/>
      <c r="AU9" s="7"/>
      <c r="AV9" s="7"/>
      <c r="AW9" s="16"/>
      <c r="AX9" s="30"/>
      <c r="AY9" s="7"/>
      <c r="AZ9" s="113"/>
      <c r="BA9" s="7"/>
      <c r="BB9" s="7"/>
      <c r="BC9" s="30"/>
      <c r="BD9" s="7"/>
      <c r="BE9" s="102"/>
      <c r="BF9" s="30"/>
      <c r="BG9" s="30"/>
      <c r="BH9" s="7"/>
      <c r="BI9" s="101"/>
      <c r="BJ9" s="117"/>
      <c r="BK9" s="7"/>
      <c r="BL9" s="102"/>
      <c r="BM9" s="30"/>
      <c r="BN9" s="30"/>
      <c r="BO9" s="7"/>
      <c r="BP9" s="101"/>
      <c r="BQ9" s="117"/>
      <c r="BR9" s="101"/>
      <c r="BS9" s="102"/>
      <c r="BT9" s="30"/>
      <c r="BU9" s="30"/>
      <c r="BV9" s="30"/>
      <c r="BW9" s="101"/>
      <c r="BX9" s="117"/>
      <c r="BY9" s="87"/>
      <c r="BZ9" s="87"/>
      <c r="CA9" s="87"/>
    </row>
    <row r="10" spans="1:79" ht="16.95" customHeight="1" x14ac:dyDescent="0.3">
      <c r="A10" s="134" t="s">
        <v>29</v>
      </c>
      <c r="B10" s="135" t="s">
        <v>30</v>
      </c>
      <c r="C10" s="135" t="s">
        <v>40</v>
      </c>
      <c r="D10" s="136">
        <v>25</v>
      </c>
      <c r="E10" s="135">
        <v>9</v>
      </c>
      <c r="F10" s="137">
        <v>69</v>
      </c>
      <c r="G10" s="138">
        <f t="shared" si="0"/>
        <v>7.666666666666667</v>
      </c>
      <c r="H10" s="135">
        <v>6</v>
      </c>
      <c r="I10" s="135">
        <v>17</v>
      </c>
      <c r="J10" s="139">
        <f t="shared" si="1"/>
        <v>0.35294117647058826</v>
      </c>
      <c r="K10" s="135"/>
      <c r="L10" s="135"/>
      <c r="M10" s="136"/>
      <c r="N10" s="135"/>
      <c r="O10" s="135">
        <v>10</v>
      </c>
      <c r="P10" s="135">
        <v>14</v>
      </c>
      <c r="Q10" s="139">
        <f t="shared" si="10"/>
        <v>0.7142857142857143</v>
      </c>
      <c r="R10" s="135"/>
      <c r="S10" s="135">
        <v>4</v>
      </c>
      <c r="T10" s="135">
        <v>11</v>
      </c>
      <c r="U10" s="135">
        <f t="shared" si="2"/>
        <v>15</v>
      </c>
      <c r="V10" s="138">
        <f t="shared" si="3"/>
        <v>1.6666666666666667</v>
      </c>
      <c r="W10" s="135"/>
      <c r="X10" s="135">
        <v>2</v>
      </c>
      <c r="Y10" s="138">
        <f t="shared" si="4"/>
        <v>0.22222222222222221</v>
      </c>
      <c r="Z10" s="135"/>
      <c r="AA10" s="135">
        <v>10</v>
      </c>
      <c r="AB10" s="140">
        <f t="shared" si="5"/>
        <v>1.1111111111111112</v>
      </c>
      <c r="AC10" s="135"/>
      <c r="AD10" s="135">
        <v>3</v>
      </c>
      <c r="AE10" s="135">
        <v>9</v>
      </c>
      <c r="AF10" s="138">
        <f t="shared" si="6"/>
        <v>1</v>
      </c>
      <c r="AG10" s="135">
        <v>1</v>
      </c>
      <c r="AH10" s="135"/>
      <c r="AI10" s="135">
        <f t="shared" si="7"/>
        <v>22</v>
      </c>
      <c r="AJ10" s="138">
        <f t="shared" si="8"/>
        <v>2.4444444444444446</v>
      </c>
      <c r="AK10" s="139">
        <f t="shared" si="9"/>
        <v>0.50724637681159424</v>
      </c>
      <c r="AL10" s="139"/>
      <c r="AM10" s="139" t="s">
        <v>75</v>
      </c>
      <c r="AN10" s="135" t="s">
        <v>81</v>
      </c>
      <c r="AO10" s="7"/>
      <c r="AP10" s="7"/>
      <c r="AQ10" s="7"/>
      <c r="AR10" s="88"/>
      <c r="AS10" s="30"/>
      <c r="AT10" s="7"/>
      <c r="AU10" s="7"/>
      <c r="AV10" s="7"/>
      <c r="AW10" s="16"/>
      <c r="AX10" s="30"/>
      <c r="AY10" s="7"/>
      <c r="AZ10" s="113"/>
      <c r="BA10" s="7"/>
      <c r="BB10" s="7"/>
      <c r="BC10" s="30"/>
      <c r="BD10" s="7"/>
      <c r="BE10" s="100"/>
      <c r="BF10" s="30"/>
      <c r="BG10" s="30"/>
      <c r="BH10" s="97"/>
      <c r="BI10" s="103"/>
      <c r="BJ10" s="118"/>
      <c r="BK10" s="8"/>
      <c r="BL10" s="100"/>
      <c r="BM10" s="30"/>
      <c r="BN10" s="30"/>
      <c r="BO10" s="97"/>
      <c r="BP10" s="103"/>
      <c r="BQ10" s="118"/>
      <c r="BR10" s="103"/>
      <c r="BS10" s="100"/>
      <c r="BT10" s="30"/>
      <c r="BU10" s="30"/>
      <c r="BV10" s="97"/>
      <c r="BW10" s="101"/>
      <c r="BX10" s="117"/>
      <c r="BY10" s="87"/>
      <c r="BZ10" s="87"/>
      <c r="CA10" s="87"/>
    </row>
    <row r="11" spans="1:79" ht="16.95" customHeight="1" x14ac:dyDescent="0.3">
      <c r="A11" s="30" t="s">
        <v>29</v>
      </c>
      <c r="B11" s="7" t="s">
        <v>30</v>
      </c>
      <c r="C11" s="7" t="s">
        <v>42</v>
      </c>
      <c r="D11" s="8">
        <v>20</v>
      </c>
      <c r="E11" s="7">
        <v>31</v>
      </c>
      <c r="F11" s="91">
        <v>608</v>
      </c>
      <c r="G11" s="96">
        <f t="shared" si="0"/>
        <v>19.612903225806452</v>
      </c>
      <c r="H11" s="7">
        <v>74</v>
      </c>
      <c r="I11" s="7">
        <v>190</v>
      </c>
      <c r="J11" s="97">
        <f t="shared" si="1"/>
        <v>0.38947368421052631</v>
      </c>
      <c r="K11" s="98"/>
      <c r="L11" s="9"/>
      <c r="M11" s="8"/>
      <c r="N11" s="98"/>
      <c r="O11" s="7">
        <v>50</v>
      </c>
      <c r="P11" s="7">
        <v>60</v>
      </c>
      <c r="Q11" s="97">
        <f t="shared" si="10"/>
        <v>0.83333333333333337</v>
      </c>
      <c r="R11" s="98"/>
      <c r="S11" s="7">
        <v>29</v>
      </c>
      <c r="T11" s="7">
        <v>76</v>
      </c>
      <c r="U11" s="7">
        <f t="shared" si="2"/>
        <v>105</v>
      </c>
      <c r="V11" s="96">
        <f t="shared" si="3"/>
        <v>3.3870967741935485</v>
      </c>
      <c r="W11" s="98"/>
      <c r="X11" s="7">
        <v>34</v>
      </c>
      <c r="Y11" s="96">
        <f t="shared" si="4"/>
        <v>1.096774193548387</v>
      </c>
      <c r="Z11" s="98"/>
      <c r="AA11" s="7">
        <v>45</v>
      </c>
      <c r="AB11" s="99">
        <f t="shared" si="5"/>
        <v>1.4516129032258065</v>
      </c>
      <c r="AC11" s="98"/>
      <c r="AD11" s="7">
        <v>18</v>
      </c>
      <c r="AE11" s="7">
        <v>66</v>
      </c>
      <c r="AF11" s="96">
        <f t="shared" si="6"/>
        <v>2.129032258064516</v>
      </c>
      <c r="AG11" s="7">
        <v>14</v>
      </c>
      <c r="AH11" s="98"/>
      <c r="AI11" s="7">
        <f t="shared" si="7"/>
        <v>198</v>
      </c>
      <c r="AJ11" s="96">
        <f t="shared" si="8"/>
        <v>6.387096774193548</v>
      </c>
      <c r="AK11" s="97">
        <f t="shared" si="9"/>
        <v>0.53125</v>
      </c>
      <c r="AL11" s="97"/>
      <c r="AM11" s="97" t="s">
        <v>76</v>
      </c>
      <c r="AN11" s="7" t="s">
        <v>88</v>
      </c>
      <c r="AO11" s="7"/>
      <c r="AP11" s="7"/>
      <c r="AQ11" s="7"/>
      <c r="AR11" s="88"/>
      <c r="AS11" s="30"/>
      <c r="AT11" s="7"/>
      <c r="AU11" s="7"/>
      <c r="AV11" s="7"/>
      <c r="AW11" s="16"/>
      <c r="AX11" s="30"/>
      <c r="AY11" s="7"/>
      <c r="AZ11" s="113"/>
      <c r="BA11" s="112"/>
      <c r="BB11" s="7"/>
      <c r="BC11" s="30"/>
      <c r="BD11" s="7"/>
      <c r="BE11" s="102"/>
      <c r="BF11" s="30"/>
      <c r="BG11" s="30"/>
      <c r="BH11" s="97"/>
      <c r="BI11" s="101"/>
      <c r="BJ11" s="117"/>
      <c r="BK11" s="7"/>
      <c r="BL11" s="102"/>
      <c r="BM11" s="30"/>
      <c r="BN11" s="30"/>
      <c r="BO11" s="97"/>
      <c r="BP11" s="101"/>
      <c r="BQ11" s="117"/>
      <c r="BR11" s="101"/>
      <c r="BS11" s="102"/>
      <c r="BT11" s="30"/>
      <c r="BU11" s="30"/>
      <c r="BV11" s="97"/>
      <c r="BW11" s="101"/>
      <c r="BX11" s="117"/>
      <c r="BY11" s="87"/>
      <c r="BZ11" s="87"/>
      <c r="CA11" s="87"/>
    </row>
    <row r="12" spans="1:79" ht="16.95" customHeight="1" x14ac:dyDescent="0.3">
      <c r="A12" s="134" t="s">
        <v>29</v>
      </c>
      <c r="B12" s="135" t="s">
        <v>30</v>
      </c>
      <c r="C12" s="135" t="s">
        <v>44</v>
      </c>
      <c r="D12" s="136">
        <v>45</v>
      </c>
      <c r="E12" s="135">
        <v>34</v>
      </c>
      <c r="F12" s="137">
        <v>643</v>
      </c>
      <c r="G12" s="138">
        <f t="shared" si="0"/>
        <v>18.911764705882351</v>
      </c>
      <c r="H12" s="135">
        <v>114</v>
      </c>
      <c r="I12" s="135">
        <v>266</v>
      </c>
      <c r="J12" s="139">
        <f t="shared" si="1"/>
        <v>0.42857142857142855</v>
      </c>
      <c r="K12" s="135"/>
      <c r="L12" s="141"/>
      <c r="M12" s="136"/>
      <c r="N12" s="135"/>
      <c r="O12" s="135">
        <v>80</v>
      </c>
      <c r="P12" s="135">
        <v>118</v>
      </c>
      <c r="Q12" s="139">
        <f t="shared" si="10"/>
        <v>0.67796610169491522</v>
      </c>
      <c r="R12" s="135"/>
      <c r="S12" s="135">
        <v>62</v>
      </c>
      <c r="T12" s="135">
        <v>115</v>
      </c>
      <c r="U12" s="135">
        <f t="shared" si="2"/>
        <v>177</v>
      </c>
      <c r="V12" s="138">
        <f t="shared" si="3"/>
        <v>5.2058823529411766</v>
      </c>
      <c r="W12" s="135"/>
      <c r="X12" s="135">
        <v>36</v>
      </c>
      <c r="Y12" s="138">
        <f t="shared" si="4"/>
        <v>1.0588235294117647</v>
      </c>
      <c r="Z12" s="135"/>
      <c r="AA12" s="135">
        <v>81</v>
      </c>
      <c r="AB12" s="140">
        <f t="shared" si="5"/>
        <v>2.3823529411764706</v>
      </c>
      <c r="AC12" s="135"/>
      <c r="AD12" s="135">
        <v>36</v>
      </c>
      <c r="AE12" s="135">
        <v>71</v>
      </c>
      <c r="AF12" s="138">
        <f t="shared" si="6"/>
        <v>2.0882352941176472</v>
      </c>
      <c r="AG12" s="135">
        <v>12</v>
      </c>
      <c r="AH12" s="135"/>
      <c r="AI12" s="135">
        <f t="shared" si="7"/>
        <v>308</v>
      </c>
      <c r="AJ12" s="138">
        <f t="shared" si="8"/>
        <v>9.0588235294117645</v>
      </c>
      <c r="AK12" s="139">
        <f t="shared" si="9"/>
        <v>0.81181959564541217</v>
      </c>
      <c r="AL12" s="139"/>
      <c r="AM12" s="139" t="s">
        <v>79</v>
      </c>
      <c r="AN12" s="135" t="s">
        <v>86</v>
      </c>
      <c r="AO12" s="7"/>
      <c r="AP12" s="7"/>
      <c r="AQ12" s="7"/>
      <c r="AR12" s="88"/>
      <c r="AS12" s="30"/>
      <c r="AT12" s="16"/>
      <c r="AU12" s="7"/>
      <c r="AV12" s="7"/>
      <c r="AW12" s="7"/>
      <c r="AX12" s="30"/>
      <c r="AY12" s="7"/>
      <c r="AZ12" s="113"/>
      <c r="BA12" s="9"/>
      <c r="BB12" s="7"/>
      <c r="BC12" s="30"/>
      <c r="BD12" s="87"/>
      <c r="BE12" s="102"/>
      <c r="BF12" s="30"/>
      <c r="BG12" s="30"/>
      <c r="BH12" s="97"/>
      <c r="BI12" s="101"/>
      <c r="BJ12" s="117"/>
      <c r="BK12" s="7"/>
      <c r="BL12" s="102"/>
      <c r="BM12" s="30"/>
      <c r="BN12" s="30"/>
      <c r="BO12" s="97"/>
      <c r="BP12" s="101"/>
      <c r="BQ12" s="117"/>
      <c r="BR12" s="101"/>
      <c r="BS12" s="102"/>
      <c r="BT12" s="30"/>
      <c r="BU12" s="30"/>
      <c r="BV12" s="97"/>
      <c r="BW12" s="101"/>
      <c r="BX12" s="117"/>
      <c r="BY12" s="87"/>
      <c r="BZ12" s="87"/>
      <c r="CA12" s="87"/>
    </row>
    <row r="13" spans="1:79" ht="16.95" customHeight="1" x14ac:dyDescent="0.3">
      <c r="A13" s="30" t="s">
        <v>29</v>
      </c>
      <c r="B13" s="7" t="s">
        <v>30</v>
      </c>
      <c r="C13" s="7" t="s">
        <v>45</v>
      </c>
      <c r="D13" s="8">
        <v>23</v>
      </c>
      <c r="E13" s="7">
        <v>33</v>
      </c>
      <c r="F13" s="91">
        <v>1082</v>
      </c>
      <c r="G13" s="96">
        <f t="shared" si="0"/>
        <v>32.787878787878789</v>
      </c>
      <c r="H13" s="7">
        <v>129</v>
      </c>
      <c r="I13" s="7">
        <v>326</v>
      </c>
      <c r="J13" s="97">
        <f t="shared" si="1"/>
        <v>0.39570552147239263</v>
      </c>
      <c r="K13" s="98"/>
      <c r="L13" s="9"/>
      <c r="M13" s="30"/>
      <c r="N13" s="98"/>
      <c r="O13" s="7">
        <v>67</v>
      </c>
      <c r="P13" s="7">
        <v>87</v>
      </c>
      <c r="Q13" s="97">
        <f t="shared" si="10"/>
        <v>0.77011494252873558</v>
      </c>
      <c r="R13" s="98"/>
      <c r="S13" s="7">
        <v>27</v>
      </c>
      <c r="T13" s="7">
        <v>65</v>
      </c>
      <c r="U13" s="7">
        <f t="shared" si="2"/>
        <v>92</v>
      </c>
      <c r="V13" s="96">
        <f t="shared" si="3"/>
        <v>2.7878787878787881</v>
      </c>
      <c r="W13" s="98"/>
      <c r="X13" s="7">
        <v>105</v>
      </c>
      <c r="Y13" s="96">
        <f t="shared" si="4"/>
        <v>3.1818181818181817</v>
      </c>
      <c r="Z13" s="98"/>
      <c r="AA13" s="7">
        <v>59</v>
      </c>
      <c r="AB13" s="99">
        <f t="shared" si="5"/>
        <v>1.7878787878787878</v>
      </c>
      <c r="AC13" s="98"/>
      <c r="AD13" s="7">
        <v>64</v>
      </c>
      <c r="AE13" s="7">
        <v>114</v>
      </c>
      <c r="AF13" s="96">
        <f t="shared" si="6"/>
        <v>3.4545454545454546</v>
      </c>
      <c r="AG13" s="7">
        <v>10</v>
      </c>
      <c r="AH13" s="98"/>
      <c r="AI13" s="7">
        <f t="shared" si="7"/>
        <v>325</v>
      </c>
      <c r="AJ13" s="96">
        <f t="shared" si="8"/>
        <v>9.8484848484848477</v>
      </c>
      <c r="AK13" s="97">
        <f t="shared" si="9"/>
        <v>0.53327171903881698</v>
      </c>
      <c r="AL13" s="97"/>
      <c r="AM13" s="97" t="s">
        <v>77</v>
      </c>
      <c r="AN13" s="7" t="s">
        <v>82</v>
      </c>
      <c r="AO13" s="7"/>
      <c r="AP13" s="7"/>
      <c r="AQ13" s="7"/>
      <c r="AR13" s="88"/>
      <c r="AS13" s="30"/>
      <c r="AT13" s="16"/>
      <c r="AU13" s="7"/>
      <c r="AV13" s="7"/>
      <c r="AW13" s="7"/>
      <c r="AX13" s="30"/>
      <c r="AY13" s="7"/>
      <c r="AZ13" s="113"/>
      <c r="BA13" s="7"/>
      <c r="BB13" s="7"/>
      <c r="BC13" s="30"/>
      <c r="BD13" s="7"/>
      <c r="BE13" s="102"/>
      <c r="BF13" s="30"/>
      <c r="BG13" s="30"/>
      <c r="BH13" s="97"/>
      <c r="BI13" s="101"/>
      <c r="BJ13" s="117"/>
      <c r="BK13" s="7"/>
      <c r="BL13" s="102"/>
      <c r="BM13" s="30"/>
      <c r="BN13" s="30"/>
      <c r="BO13" s="97"/>
      <c r="BP13" s="101"/>
      <c r="BQ13" s="117"/>
      <c r="BR13" s="101"/>
      <c r="BS13" s="102"/>
      <c r="BT13" s="30"/>
      <c r="BU13" s="30"/>
      <c r="BV13" s="97"/>
      <c r="BW13" s="101"/>
      <c r="BX13" s="117"/>
      <c r="BY13" s="87"/>
      <c r="BZ13" s="87"/>
      <c r="CA13" s="87"/>
    </row>
    <row r="14" spans="1:79" ht="16.95" customHeight="1" x14ac:dyDescent="0.3">
      <c r="A14" s="134" t="s">
        <v>29</v>
      </c>
      <c r="B14" s="135" t="s">
        <v>30</v>
      </c>
      <c r="C14" s="135" t="s">
        <v>46</v>
      </c>
      <c r="D14" s="136">
        <v>40</v>
      </c>
      <c r="E14" s="135">
        <v>33</v>
      </c>
      <c r="F14" s="137">
        <v>526</v>
      </c>
      <c r="G14" s="138">
        <f t="shared" si="0"/>
        <v>15.939393939393939</v>
      </c>
      <c r="H14" s="135">
        <v>79</v>
      </c>
      <c r="I14" s="135">
        <v>168</v>
      </c>
      <c r="J14" s="139">
        <f t="shared" si="1"/>
        <v>0.47023809523809523</v>
      </c>
      <c r="K14" s="135"/>
      <c r="L14" s="141"/>
      <c r="M14" s="136"/>
      <c r="N14" s="135"/>
      <c r="O14" s="135">
        <v>40</v>
      </c>
      <c r="P14" s="135">
        <v>104</v>
      </c>
      <c r="Q14" s="139">
        <f t="shared" si="10"/>
        <v>0.38461538461538464</v>
      </c>
      <c r="R14" s="135"/>
      <c r="S14" s="135">
        <v>64</v>
      </c>
      <c r="T14" s="135">
        <v>131</v>
      </c>
      <c r="U14" s="135">
        <f t="shared" si="2"/>
        <v>195</v>
      </c>
      <c r="V14" s="138">
        <f t="shared" si="3"/>
        <v>5.9090909090909092</v>
      </c>
      <c r="W14" s="135"/>
      <c r="X14" s="135">
        <v>18</v>
      </c>
      <c r="Y14" s="138">
        <f t="shared" si="4"/>
        <v>0.54545454545454541</v>
      </c>
      <c r="Z14" s="135"/>
      <c r="AA14" s="135">
        <v>102</v>
      </c>
      <c r="AB14" s="140">
        <f t="shared" si="5"/>
        <v>3.0909090909090908</v>
      </c>
      <c r="AC14" s="135"/>
      <c r="AD14" s="135">
        <v>16</v>
      </c>
      <c r="AE14" s="135">
        <v>65</v>
      </c>
      <c r="AF14" s="138">
        <f t="shared" si="6"/>
        <v>1.9696969696969697</v>
      </c>
      <c r="AG14" s="135">
        <v>11</v>
      </c>
      <c r="AH14" s="135"/>
      <c r="AI14" s="135">
        <f t="shared" si="7"/>
        <v>198</v>
      </c>
      <c r="AJ14" s="138">
        <f t="shared" si="8"/>
        <v>6</v>
      </c>
      <c r="AK14" s="139">
        <f t="shared" si="9"/>
        <v>0.72243346007604559</v>
      </c>
      <c r="AL14" s="139"/>
      <c r="AM14" s="139" t="s">
        <v>89</v>
      </c>
      <c r="AN14" s="135" t="s">
        <v>88</v>
      </c>
      <c r="AO14" s="7"/>
      <c r="AP14" s="7"/>
      <c r="AQ14" s="7"/>
      <c r="AR14" s="88"/>
      <c r="AS14" s="30"/>
      <c r="AT14" s="7"/>
      <c r="AU14" s="7"/>
      <c r="AV14" s="7"/>
      <c r="AW14" s="16"/>
      <c r="AX14" s="30"/>
      <c r="AY14" s="7"/>
      <c r="AZ14" s="113"/>
      <c r="BA14" s="7"/>
      <c r="BB14" s="7"/>
      <c r="BC14" s="30"/>
      <c r="BD14" s="7"/>
      <c r="BE14" s="48"/>
      <c r="BF14" s="17"/>
      <c r="BG14" s="17"/>
      <c r="BH14" s="12"/>
      <c r="BI14" s="47"/>
      <c r="BJ14" s="119"/>
      <c r="BK14" s="2"/>
      <c r="BL14" s="48"/>
      <c r="BM14" s="17"/>
      <c r="BN14" s="17"/>
      <c r="BO14" s="12"/>
      <c r="BP14" s="47"/>
      <c r="BQ14" s="119"/>
      <c r="BR14" s="47"/>
      <c r="BS14" s="48"/>
      <c r="BT14" s="17"/>
      <c r="BU14" s="17"/>
      <c r="BV14" s="12"/>
      <c r="BW14" s="47"/>
      <c r="BX14" s="119"/>
      <c r="BY14" s="87"/>
      <c r="BZ14" s="87"/>
      <c r="CA14" s="87"/>
    </row>
    <row r="15" spans="1:79" ht="16.95" customHeight="1" x14ac:dyDescent="0.3">
      <c r="A15" s="30" t="s">
        <v>29</v>
      </c>
      <c r="B15" s="7" t="s">
        <v>30</v>
      </c>
      <c r="C15" s="7" t="s">
        <v>48</v>
      </c>
      <c r="D15" s="8">
        <v>10</v>
      </c>
      <c r="E15" s="7">
        <v>34</v>
      </c>
      <c r="F15" s="91">
        <v>1057</v>
      </c>
      <c r="G15" s="96">
        <f t="shared" si="0"/>
        <v>31.088235294117649</v>
      </c>
      <c r="H15" s="7">
        <v>234</v>
      </c>
      <c r="I15" s="7">
        <v>505</v>
      </c>
      <c r="J15" s="97">
        <f t="shared" si="1"/>
        <v>0.46336633663366339</v>
      </c>
      <c r="K15" s="98"/>
      <c r="L15" s="9"/>
      <c r="M15" s="8"/>
      <c r="N15" s="98"/>
      <c r="O15" s="7">
        <v>72</v>
      </c>
      <c r="P15" s="7">
        <v>117</v>
      </c>
      <c r="Q15" s="97">
        <f t="shared" si="10"/>
        <v>0.61538461538461542</v>
      </c>
      <c r="R15" s="98"/>
      <c r="S15" s="7">
        <v>135</v>
      </c>
      <c r="T15" s="7">
        <v>224</v>
      </c>
      <c r="U15" s="7">
        <f t="shared" si="2"/>
        <v>359</v>
      </c>
      <c r="V15" s="96">
        <f t="shared" si="3"/>
        <v>10.558823529411764</v>
      </c>
      <c r="W15" s="98"/>
      <c r="X15" s="7">
        <v>47</v>
      </c>
      <c r="Y15" s="96">
        <f t="shared" si="4"/>
        <v>1.3823529411764706</v>
      </c>
      <c r="Z15" s="98"/>
      <c r="AA15" s="7">
        <v>122</v>
      </c>
      <c r="AB15" s="99">
        <f t="shared" si="5"/>
        <v>3.5882352941176472</v>
      </c>
      <c r="AC15" s="98"/>
      <c r="AD15" s="7">
        <v>71</v>
      </c>
      <c r="AE15" s="7">
        <v>90</v>
      </c>
      <c r="AF15" s="96">
        <f t="shared" si="6"/>
        <v>2.6470588235294117</v>
      </c>
      <c r="AG15" s="7">
        <v>14</v>
      </c>
      <c r="AH15" s="98"/>
      <c r="AI15" s="7">
        <f t="shared" si="7"/>
        <v>540</v>
      </c>
      <c r="AJ15" s="96">
        <f t="shared" si="8"/>
        <v>15.882352941176471</v>
      </c>
      <c r="AK15" s="97">
        <f t="shared" si="9"/>
        <v>0.92147587511825924</v>
      </c>
      <c r="AL15" s="97"/>
      <c r="AM15" s="97" t="s">
        <v>90</v>
      </c>
      <c r="AN15" s="7" t="s">
        <v>86</v>
      </c>
      <c r="AO15" s="7"/>
      <c r="AP15" s="7"/>
      <c r="AQ15" s="7"/>
      <c r="AR15" s="88"/>
      <c r="AS15" s="30"/>
      <c r="AT15" s="7"/>
      <c r="AU15" s="7"/>
      <c r="AV15" s="7"/>
      <c r="AW15" s="16"/>
      <c r="AX15" s="30"/>
      <c r="AY15" s="7"/>
      <c r="AZ15" s="113"/>
      <c r="BA15" s="7"/>
      <c r="BB15" s="7"/>
      <c r="BC15" s="30"/>
      <c r="BD15" s="2"/>
      <c r="BE15" s="49"/>
      <c r="BF15" s="13"/>
      <c r="BG15" s="13"/>
      <c r="BH15" s="42"/>
      <c r="BI15" s="120"/>
      <c r="BJ15" s="121"/>
      <c r="BK15" s="2"/>
      <c r="BL15" s="48"/>
      <c r="BM15" s="13"/>
      <c r="BN15" s="13"/>
      <c r="BO15" s="42"/>
      <c r="BP15" s="120"/>
      <c r="BQ15" s="121"/>
      <c r="BR15" s="51"/>
      <c r="BS15" s="48"/>
      <c r="BT15" s="13"/>
      <c r="BU15" s="13"/>
      <c r="BV15" s="42"/>
      <c r="BW15" s="120"/>
      <c r="BX15" s="121"/>
      <c r="BY15" s="87"/>
      <c r="BZ15" s="87"/>
      <c r="CA15" s="87"/>
    </row>
    <row r="16" spans="1:79" ht="16.95" customHeight="1" thickBot="1" x14ac:dyDescent="0.35">
      <c r="A16" s="134" t="s">
        <v>29</v>
      </c>
      <c r="B16" s="135" t="s">
        <v>30</v>
      </c>
      <c r="C16" s="135" t="s">
        <v>49</v>
      </c>
      <c r="D16" s="136">
        <v>14</v>
      </c>
      <c r="E16" s="135">
        <v>15</v>
      </c>
      <c r="F16" s="137">
        <v>94</v>
      </c>
      <c r="G16" s="138">
        <f t="shared" si="0"/>
        <v>6.2666666666666666</v>
      </c>
      <c r="H16" s="135">
        <v>6</v>
      </c>
      <c r="I16" s="135">
        <v>31</v>
      </c>
      <c r="J16" s="139">
        <f t="shared" si="1"/>
        <v>0.19354838709677419</v>
      </c>
      <c r="K16" s="135"/>
      <c r="L16" s="141"/>
      <c r="M16" s="136"/>
      <c r="N16" s="135"/>
      <c r="O16" s="135">
        <v>8</v>
      </c>
      <c r="P16" s="135">
        <v>11</v>
      </c>
      <c r="Q16" s="139">
        <f t="shared" si="10"/>
        <v>0.72727272727272729</v>
      </c>
      <c r="R16" s="135"/>
      <c r="S16" s="135">
        <v>0</v>
      </c>
      <c r="T16" s="135">
        <v>14</v>
      </c>
      <c r="U16" s="135">
        <f t="shared" si="2"/>
        <v>14</v>
      </c>
      <c r="V16" s="138">
        <f t="shared" si="3"/>
        <v>0.93333333333333335</v>
      </c>
      <c r="W16" s="135"/>
      <c r="X16" s="135">
        <v>6</v>
      </c>
      <c r="Y16" s="138">
        <f t="shared" si="4"/>
        <v>0.4</v>
      </c>
      <c r="Z16" s="135"/>
      <c r="AA16" s="135">
        <v>12</v>
      </c>
      <c r="AB16" s="140">
        <f t="shared" si="5"/>
        <v>0.8</v>
      </c>
      <c r="AC16" s="135"/>
      <c r="AD16" s="135">
        <v>3</v>
      </c>
      <c r="AE16" s="135">
        <v>17</v>
      </c>
      <c r="AF16" s="138">
        <f t="shared" si="6"/>
        <v>1.1333333333333333</v>
      </c>
      <c r="AG16" s="135">
        <v>3</v>
      </c>
      <c r="AH16" s="135"/>
      <c r="AI16" s="135">
        <f t="shared" si="7"/>
        <v>20</v>
      </c>
      <c r="AJ16" s="138">
        <f t="shared" si="8"/>
        <v>1.3333333333333333</v>
      </c>
      <c r="AK16" s="139">
        <f t="shared" si="9"/>
        <v>0.34042553191489361</v>
      </c>
      <c r="AL16" s="139"/>
      <c r="AM16" s="139" t="s">
        <v>89</v>
      </c>
      <c r="AN16" s="135" t="s">
        <v>81</v>
      </c>
      <c r="AO16" s="7"/>
      <c r="AP16" s="7"/>
      <c r="AQ16" s="7"/>
      <c r="AR16" s="88"/>
      <c r="AS16" s="30"/>
      <c r="AT16" s="7"/>
      <c r="AU16" s="7"/>
      <c r="AV16" s="7"/>
      <c r="AW16" s="16"/>
      <c r="AX16" s="30"/>
      <c r="AY16" s="7"/>
      <c r="AZ16" s="113"/>
      <c r="BA16" s="7"/>
      <c r="BB16" s="7"/>
      <c r="BC16" s="30"/>
      <c r="BD16" s="2"/>
      <c r="BE16" s="52"/>
      <c r="BF16" s="53"/>
      <c r="BG16" s="53"/>
      <c r="BH16" s="122"/>
      <c r="BI16" s="123"/>
      <c r="BJ16" s="124"/>
      <c r="BK16" s="2"/>
      <c r="BL16" s="52"/>
      <c r="BM16" s="53"/>
      <c r="BN16" s="53"/>
      <c r="BO16" s="122"/>
      <c r="BP16" s="123"/>
      <c r="BQ16" s="124"/>
      <c r="BR16" s="2"/>
      <c r="BS16" s="52"/>
      <c r="BT16" s="53"/>
      <c r="BU16" s="53"/>
      <c r="BV16" s="122"/>
      <c r="BW16" s="123"/>
      <c r="BX16" s="124"/>
      <c r="BY16" s="87"/>
      <c r="BZ16" s="87"/>
      <c r="CA16" s="87"/>
    </row>
    <row r="17" spans="1:79" ht="16.95" customHeight="1" x14ac:dyDescent="0.3">
      <c r="A17" s="30" t="s">
        <v>29</v>
      </c>
      <c r="B17" s="7" t="s">
        <v>30</v>
      </c>
      <c r="C17" s="7" t="s">
        <v>50</v>
      </c>
      <c r="D17" s="8">
        <v>25</v>
      </c>
      <c r="E17" s="7">
        <v>14</v>
      </c>
      <c r="F17" s="91">
        <v>245</v>
      </c>
      <c r="G17" s="96">
        <f t="shared" si="0"/>
        <v>17.5</v>
      </c>
      <c r="H17" s="7">
        <v>15</v>
      </c>
      <c r="I17" s="7">
        <v>41</v>
      </c>
      <c r="J17" s="97">
        <f t="shared" si="1"/>
        <v>0.36585365853658536</v>
      </c>
      <c r="K17" s="98"/>
      <c r="L17" s="7"/>
      <c r="M17" s="8"/>
      <c r="N17" s="98"/>
      <c r="O17" s="7">
        <v>24</v>
      </c>
      <c r="P17" s="7">
        <v>33</v>
      </c>
      <c r="Q17" s="97">
        <f t="shared" si="10"/>
        <v>0.72727272727272729</v>
      </c>
      <c r="R17" s="98"/>
      <c r="S17" s="7">
        <v>5</v>
      </c>
      <c r="T17" s="7">
        <v>24</v>
      </c>
      <c r="U17" s="7">
        <f t="shared" si="2"/>
        <v>29</v>
      </c>
      <c r="V17" s="96">
        <f t="shared" si="3"/>
        <v>2.0714285714285716</v>
      </c>
      <c r="W17" s="98"/>
      <c r="X17" s="7">
        <v>23</v>
      </c>
      <c r="Y17" s="96">
        <f t="shared" si="4"/>
        <v>1.6428571428571428</v>
      </c>
      <c r="Z17" s="98"/>
      <c r="AA17" s="7">
        <v>15</v>
      </c>
      <c r="AB17" s="99">
        <f t="shared" si="5"/>
        <v>1.0714285714285714</v>
      </c>
      <c r="AC17" s="98"/>
      <c r="AD17" s="7">
        <v>7</v>
      </c>
      <c r="AE17" s="7">
        <v>53</v>
      </c>
      <c r="AF17" s="96">
        <f t="shared" si="6"/>
        <v>3.7857142857142856</v>
      </c>
      <c r="AG17" s="7">
        <v>4</v>
      </c>
      <c r="AH17" s="98"/>
      <c r="AI17" s="7">
        <f t="shared" si="7"/>
        <v>54</v>
      </c>
      <c r="AJ17" s="96">
        <f t="shared" si="8"/>
        <v>3.8571428571428572</v>
      </c>
      <c r="AK17" s="97">
        <f t="shared" si="9"/>
        <v>0.33877551020408164</v>
      </c>
      <c r="AL17" s="97"/>
      <c r="AM17" s="97" t="s">
        <v>111</v>
      </c>
      <c r="AN17" s="7" t="s">
        <v>88</v>
      </c>
      <c r="AO17" s="7"/>
      <c r="AP17" s="7"/>
      <c r="AQ17" s="7"/>
      <c r="AR17" s="88"/>
      <c r="AS17" s="30"/>
      <c r="AT17" s="16"/>
      <c r="AU17" s="7"/>
      <c r="AV17" s="7"/>
      <c r="AW17" s="7"/>
      <c r="AX17" s="30"/>
      <c r="AY17" s="7"/>
      <c r="AZ17" s="113"/>
      <c r="BA17" s="7"/>
      <c r="BB17" s="7"/>
      <c r="BC17" s="30"/>
      <c r="BD17" s="2"/>
      <c r="BE17" s="89"/>
      <c r="BF17" s="89"/>
      <c r="BG17" s="89"/>
      <c r="BH17" s="114"/>
      <c r="BI17" s="115"/>
      <c r="BJ17" s="9"/>
      <c r="BK17" s="2"/>
      <c r="BL17" s="9"/>
      <c r="BM17" s="9"/>
      <c r="BN17" s="9"/>
      <c r="BO17" s="114"/>
      <c r="BP17" s="116"/>
      <c r="BQ17" s="89"/>
      <c r="BR17" s="87"/>
      <c r="BS17" s="87"/>
      <c r="BT17" s="87"/>
      <c r="BU17" s="87"/>
      <c r="BV17" s="87"/>
      <c r="BW17" s="87"/>
      <c r="BX17" s="87"/>
      <c r="BY17" s="87"/>
      <c r="BZ17" s="87"/>
      <c r="CA17" s="87"/>
    </row>
    <row r="18" spans="1:79" ht="16.95" customHeight="1" x14ac:dyDescent="0.3">
      <c r="A18" s="134" t="s">
        <v>29</v>
      </c>
      <c r="B18" s="135" t="s">
        <v>30</v>
      </c>
      <c r="C18" s="135" t="s">
        <v>51</v>
      </c>
      <c r="D18" s="136">
        <v>15</v>
      </c>
      <c r="E18" s="135">
        <v>31</v>
      </c>
      <c r="F18" s="137">
        <v>384</v>
      </c>
      <c r="G18" s="138">
        <f t="shared" si="0"/>
        <v>12.387096774193548</v>
      </c>
      <c r="H18" s="135">
        <v>54</v>
      </c>
      <c r="I18" s="135">
        <v>134</v>
      </c>
      <c r="J18" s="139">
        <f t="shared" si="1"/>
        <v>0.40298507462686567</v>
      </c>
      <c r="K18" s="135"/>
      <c r="L18" s="135"/>
      <c r="M18" s="136"/>
      <c r="N18" s="135"/>
      <c r="O18" s="135">
        <v>61</v>
      </c>
      <c r="P18" s="135">
        <v>85</v>
      </c>
      <c r="Q18" s="139">
        <f t="shared" si="10"/>
        <v>0.71764705882352942</v>
      </c>
      <c r="R18" s="135"/>
      <c r="S18" s="135">
        <v>15</v>
      </c>
      <c r="T18" s="135">
        <v>34</v>
      </c>
      <c r="U18" s="135">
        <f t="shared" si="2"/>
        <v>49</v>
      </c>
      <c r="V18" s="138">
        <f t="shared" si="3"/>
        <v>1.5806451612903225</v>
      </c>
      <c r="W18" s="135"/>
      <c r="X18" s="135">
        <v>13</v>
      </c>
      <c r="Y18" s="138">
        <f t="shared" si="4"/>
        <v>0.41935483870967744</v>
      </c>
      <c r="Z18" s="135"/>
      <c r="AA18" s="135">
        <v>25</v>
      </c>
      <c r="AB18" s="140">
        <f t="shared" si="5"/>
        <v>0.80645161290322576</v>
      </c>
      <c r="AC18" s="135"/>
      <c r="AD18" s="135">
        <v>34</v>
      </c>
      <c r="AE18" s="135">
        <v>64</v>
      </c>
      <c r="AF18" s="138">
        <f t="shared" si="6"/>
        <v>2.064516129032258</v>
      </c>
      <c r="AG18" s="135">
        <v>1</v>
      </c>
      <c r="AH18" s="135"/>
      <c r="AI18" s="135">
        <f t="shared" si="7"/>
        <v>169</v>
      </c>
      <c r="AJ18" s="138">
        <f t="shared" si="8"/>
        <v>5.4516129032258061</v>
      </c>
      <c r="AK18" s="139">
        <f t="shared" si="9"/>
        <v>0.55729166666666663</v>
      </c>
      <c r="AL18" s="139"/>
      <c r="AM18" s="139" t="s">
        <v>90</v>
      </c>
      <c r="AN18" s="135" t="s">
        <v>81</v>
      </c>
      <c r="AO18" s="7"/>
      <c r="AP18" s="7"/>
      <c r="AQ18" s="7"/>
      <c r="AR18" s="88"/>
      <c r="AS18" s="30"/>
      <c r="AT18" s="7"/>
      <c r="AU18" s="7"/>
      <c r="AV18" s="7"/>
      <c r="AW18" s="16"/>
      <c r="AX18" s="30"/>
      <c r="AY18" s="7"/>
      <c r="AZ18" s="113"/>
      <c r="BA18" s="9"/>
      <c r="BB18" s="7"/>
      <c r="BC18" s="30"/>
      <c r="BD18" s="2"/>
      <c r="BE18" s="2"/>
      <c r="BF18" s="2"/>
      <c r="BG18" s="2"/>
      <c r="BH18" s="7"/>
      <c r="BI18" s="2"/>
      <c r="BJ18" s="8"/>
      <c r="BK18" s="2"/>
      <c r="BL18" s="8"/>
      <c r="BM18" s="8"/>
      <c r="BN18" s="8"/>
      <c r="BO18" s="2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</row>
    <row r="19" spans="1:79" x14ac:dyDescent="0.3">
      <c r="A19" s="2"/>
      <c r="B19" s="7"/>
      <c r="C19" s="2"/>
      <c r="D19" s="2"/>
      <c r="E19" s="2"/>
      <c r="F19" s="2" t="s">
        <v>52</v>
      </c>
      <c r="G19" s="2" t="s">
        <v>52</v>
      </c>
      <c r="H19" s="2" t="s">
        <v>52</v>
      </c>
      <c r="I19" s="2" t="s">
        <v>52</v>
      </c>
      <c r="J19" s="2" t="s">
        <v>52</v>
      </c>
      <c r="K19" s="40"/>
      <c r="L19" s="2"/>
      <c r="M19" s="2"/>
      <c r="N19" s="40"/>
      <c r="O19" s="2" t="s">
        <v>52</v>
      </c>
      <c r="P19" s="2" t="s">
        <v>52</v>
      </c>
      <c r="Q19" s="2" t="s">
        <v>52</v>
      </c>
      <c r="R19" s="40"/>
      <c r="S19" s="2" t="s">
        <v>52</v>
      </c>
      <c r="T19" s="2" t="s">
        <v>52</v>
      </c>
      <c r="U19" s="2" t="s">
        <v>52</v>
      </c>
      <c r="V19" s="2" t="s">
        <v>52</v>
      </c>
      <c r="W19" s="40"/>
      <c r="X19" s="2" t="s">
        <v>52</v>
      </c>
      <c r="Y19" s="2" t="s">
        <v>52</v>
      </c>
      <c r="Z19" s="40"/>
      <c r="AA19" s="2" t="s">
        <v>52</v>
      </c>
      <c r="AB19" s="14" t="s">
        <v>52</v>
      </c>
      <c r="AC19" s="41"/>
      <c r="AD19" s="2" t="s">
        <v>52</v>
      </c>
      <c r="AE19" s="2" t="s">
        <v>52</v>
      </c>
      <c r="AF19" s="2" t="s">
        <v>52</v>
      </c>
      <c r="AG19" s="2" t="s">
        <v>52</v>
      </c>
      <c r="AH19" s="40"/>
      <c r="AI19" s="2" t="s">
        <v>52</v>
      </c>
      <c r="AJ19" s="2" t="s">
        <v>52</v>
      </c>
      <c r="AK19" s="12" t="s">
        <v>52</v>
      </c>
      <c r="AL19" s="12"/>
      <c r="AM19" s="97"/>
      <c r="AN19" s="7"/>
      <c r="AO19" s="7"/>
      <c r="AP19" s="7"/>
      <c r="AQ19" s="7"/>
      <c r="AR19" s="88"/>
      <c r="AS19" s="30"/>
      <c r="AT19" s="7"/>
      <c r="AU19" s="7"/>
      <c r="AV19" s="7"/>
      <c r="AW19" s="16"/>
      <c r="AX19" s="30"/>
      <c r="AY19" s="7"/>
      <c r="AZ19" s="113"/>
      <c r="BA19" s="7"/>
      <c r="BB19" s="7"/>
      <c r="BC19" s="30"/>
      <c r="BD19" s="2"/>
      <c r="BE19" s="7"/>
      <c r="BF19" s="6"/>
      <c r="BG19" s="6"/>
      <c r="BH19" s="6"/>
      <c r="BI19" s="6"/>
      <c r="BJ19" s="6"/>
      <c r="BK19" s="2"/>
      <c r="BL19" s="6"/>
      <c r="BM19" s="6"/>
      <c r="BN19" s="6"/>
      <c r="BO19" s="6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</row>
    <row r="20" spans="1:79" x14ac:dyDescent="0.3">
      <c r="A20" s="32" t="s">
        <v>29</v>
      </c>
      <c r="B20" s="33" t="s">
        <v>30</v>
      </c>
      <c r="C20" s="31"/>
      <c r="D20" s="31"/>
      <c r="E20" s="31">
        <v>34</v>
      </c>
      <c r="F20" s="34">
        <f>SUM(F5:F19)</f>
        <v>8185</v>
      </c>
      <c r="G20" s="35">
        <f>+F20/E20</f>
        <v>240.73529411764707</v>
      </c>
      <c r="H20" s="34">
        <f>SUM(H5:H19)</f>
        <v>1268</v>
      </c>
      <c r="I20" s="34">
        <f>SUM(I5:I19)</f>
        <v>2884</v>
      </c>
      <c r="J20" s="36">
        <f>+H20/I20</f>
        <v>0.43966712898751736</v>
      </c>
      <c r="K20" s="37"/>
      <c r="L20" s="37"/>
      <c r="M20" s="37"/>
      <c r="N20" s="37"/>
      <c r="O20" s="34">
        <f>SUM(O5:O19)</f>
        <v>845</v>
      </c>
      <c r="P20" s="34">
        <f>SUM(P5:P19)</f>
        <v>1230</v>
      </c>
      <c r="Q20" s="36">
        <f>+O20/P20</f>
        <v>0.68699186991869921</v>
      </c>
      <c r="R20" s="37"/>
      <c r="S20" s="34">
        <f>SUM(S5:S19)</f>
        <v>650</v>
      </c>
      <c r="T20" s="34">
        <f>SUM(T5:T19)</f>
        <v>1112</v>
      </c>
      <c r="U20" s="34">
        <f>SUM(U5:U19)</f>
        <v>1762</v>
      </c>
      <c r="V20" s="63">
        <f>+U20/E20</f>
        <v>51.823529411764703</v>
      </c>
      <c r="W20" s="34"/>
      <c r="X20" s="34">
        <f>SUM(X5:X19)</f>
        <v>582</v>
      </c>
      <c r="Y20" s="63">
        <f>+X20/E20</f>
        <v>17.117647058823529</v>
      </c>
      <c r="Z20" s="34"/>
      <c r="AA20" s="34">
        <f>SUM(AA5:AA19)</f>
        <v>784</v>
      </c>
      <c r="AB20" s="35">
        <f>+AA20/E20</f>
        <v>23.058823529411764</v>
      </c>
      <c r="AC20" s="38"/>
      <c r="AD20" s="34">
        <f>SUM(AD5:AD19)</f>
        <v>467</v>
      </c>
      <c r="AE20" s="34">
        <f>SUM(AE5:AE19)</f>
        <v>950</v>
      </c>
      <c r="AF20" s="35">
        <f>+AE20/E20</f>
        <v>27.941176470588236</v>
      </c>
      <c r="AG20" s="34">
        <f>SUM(AG5:AG19)</f>
        <v>102</v>
      </c>
      <c r="AH20" s="37"/>
      <c r="AI20" s="34">
        <f>SUM(AI5:AI19)</f>
        <v>3381</v>
      </c>
      <c r="AJ20" s="35">
        <f>+AI20/E20</f>
        <v>99.441176470588232</v>
      </c>
      <c r="AK20" s="36">
        <f>+(AI20+U20+AD20+(X20*2)-AE20)/F20</f>
        <v>0.71154551007941358</v>
      </c>
      <c r="AL20" s="42"/>
      <c r="AM20" s="12"/>
      <c r="AN20" s="7"/>
      <c r="AO20" s="7"/>
      <c r="AP20" s="7"/>
      <c r="AQ20" s="7"/>
      <c r="AR20" s="88"/>
      <c r="AS20" s="30"/>
      <c r="AT20" s="16"/>
      <c r="AU20" s="7"/>
      <c r="AV20" s="7"/>
      <c r="AW20" s="7"/>
      <c r="AX20" s="30"/>
      <c r="AY20" s="7"/>
      <c r="AZ20" s="113"/>
      <c r="BA20" s="7"/>
      <c r="BB20" s="7"/>
      <c r="BC20" s="30"/>
      <c r="BD20" s="2"/>
      <c r="BE20" s="9"/>
      <c r="BF20" s="17"/>
      <c r="BG20" s="17"/>
      <c r="BH20" s="18"/>
      <c r="BI20" s="2"/>
      <c r="BJ20" s="19"/>
      <c r="BK20" s="2"/>
      <c r="BL20" s="2"/>
      <c r="BM20" s="14"/>
      <c r="BN20" s="14"/>
      <c r="BO20" s="2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</row>
    <row r="21" spans="1:79" x14ac:dyDescent="0.3">
      <c r="A21" s="2"/>
      <c r="B21" s="2"/>
      <c r="C21" s="2"/>
      <c r="D21" s="2"/>
      <c r="E21" s="17">
        <v>34</v>
      </c>
      <c r="F21" s="2" t="s">
        <v>70</v>
      </c>
      <c r="G21" s="2">
        <f>34*240</f>
        <v>8160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10"/>
      <c r="AB21" s="10"/>
      <c r="AC21" s="10"/>
      <c r="AD21" s="10"/>
      <c r="AE21" s="10"/>
      <c r="AF21" s="10"/>
      <c r="AG21" s="10"/>
      <c r="AH21" s="10"/>
      <c r="AI21" s="7" t="s">
        <v>107</v>
      </c>
      <c r="AJ21" s="2"/>
      <c r="AK21" s="10"/>
      <c r="AL21" s="10"/>
      <c r="AM21" s="42"/>
      <c r="AN21" s="7"/>
      <c r="AO21" s="7"/>
      <c r="AP21" s="7"/>
      <c r="AQ21" s="88"/>
      <c r="AR21" s="88"/>
      <c r="AS21" s="30"/>
      <c r="AT21" s="7"/>
      <c r="AU21" s="7"/>
      <c r="AV21" s="7"/>
      <c r="AW21" s="16"/>
      <c r="AX21" s="30"/>
      <c r="AY21" s="7"/>
      <c r="AZ21" s="113"/>
      <c r="BA21" s="7"/>
      <c r="BB21" s="7"/>
      <c r="BC21" s="30"/>
      <c r="BD21" s="2"/>
      <c r="BE21" s="9"/>
      <c r="BF21" s="125"/>
      <c r="BG21" s="17"/>
      <c r="BH21" s="17"/>
      <c r="BI21" s="2"/>
      <c r="BJ21" s="19"/>
      <c r="BK21" s="2"/>
      <c r="BL21" s="2"/>
      <c r="BM21" s="14"/>
      <c r="BN21" s="14"/>
      <c r="BO21" s="2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</row>
    <row r="22" spans="1:79" x14ac:dyDescent="0.3">
      <c r="A22" s="2"/>
      <c r="B22" s="2"/>
      <c r="C22" s="2"/>
      <c r="D22" s="2"/>
      <c r="E22" s="17">
        <v>1</v>
      </c>
      <c r="F22" s="2" t="s">
        <v>71</v>
      </c>
      <c r="G22" s="2">
        <v>25</v>
      </c>
      <c r="H22" s="95">
        <f>SUM(G21:G22)</f>
        <v>8185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0"/>
      <c r="AF22" s="6"/>
      <c r="AG22" s="6"/>
      <c r="AH22" s="8"/>
      <c r="AI22" s="7">
        <f>+H20*2</f>
        <v>2536</v>
      </c>
      <c r="AJ22" s="105" t="s">
        <v>104</v>
      </c>
      <c r="AK22" s="8"/>
      <c r="AL22" s="8"/>
      <c r="AM22" s="10"/>
      <c r="AN22" s="7"/>
      <c r="AO22" s="7"/>
      <c r="AP22" s="7"/>
      <c r="AQ22" s="7"/>
      <c r="AR22" s="88"/>
      <c r="AS22" s="30"/>
      <c r="AT22" s="7"/>
      <c r="AU22" s="7"/>
      <c r="AV22" s="7"/>
      <c r="AW22" s="16"/>
      <c r="AX22" s="30"/>
      <c r="AY22" s="7"/>
      <c r="AZ22" s="113"/>
      <c r="BA22" s="7"/>
      <c r="BB22" s="7"/>
      <c r="BC22" s="30"/>
      <c r="BD22" s="2"/>
      <c r="BE22" s="9"/>
      <c r="BF22" s="17"/>
      <c r="BG22" s="17"/>
      <c r="BH22" s="18"/>
      <c r="BI22" s="2"/>
      <c r="BJ22" s="19"/>
      <c r="BK22" s="2"/>
      <c r="BL22" s="2"/>
      <c r="BM22" s="14"/>
      <c r="BN22" s="14"/>
      <c r="BO22" s="2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</row>
    <row r="23" spans="1:79" x14ac:dyDescent="0.3">
      <c r="A23" s="2"/>
      <c r="B23" s="2"/>
      <c r="C23" s="81"/>
      <c r="D23" s="8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0"/>
      <c r="AF23" s="21"/>
      <c r="AG23" s="22"/>
      <c r="AH23" s="8"/>
      <c r="AI23" s="101">
        <f>+L20*1</f>
        <v>0</v>
      </c>
      <c r="AJ23" s="105" t="s">
        <v>105</v>
      </c>
      <c r="AK23" s="8"/>
      <c r="AL23" s="8"/>
      <c r="AM23" s="8"/>
      <c r="AN23" s="7"/>
      <c r="AO23" s="7"/>
      <c r="AP23" s="7"/>
      <c r="AQ23" s="7"/>
      <c r="AR23" s="88"/>
      <c r="AS23" s="30"/>
      <c r="AT23" s="16"/>
      <c r="AU23" s="7"/>
      <c r="AV23" s="7"/>
      <c r="AW23" s="7"/>
      <c r="AX23" s="30"/>
      <c r="AY23" s="7"/>
      <c r="AZ23" s="113"/>
      <c r="BA23" s="7"/>
      <c r="BB23" s="7"/>
      <c r="BC23" s="30"/>
      <c r="BD23" s="2"/>
      <c r="BE23" s="9"/>
      <c r="BF23" s="17"/>
      <c r="BG23" s="17"/>
      <c r="BH23" s="18"/>
      <c r="BI23" s="2"/>
      <c r="BJ23" s="19"/>
      <c r="BK23" s="2"/>
      <c r="BL23" s="2"/>
      <c r="BM23" s="14"/>
      <c r="BN23" s="14"/>
      <c r="BO23" s="2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</row>
    <row r="24" spans="1:79" x14ac:dyDescent="0.3">
      <c r="A24" s="2"/>
      <c r="B24" s="2"/>
      <c r="C24" s="87"/>
      <c r="D24" s="8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0"/>
      <c r="AF24" s="21"/>
      <c r="AG24" s="22"/>
      <c r="AH24" s="8"/>
      <c r="AI24" s="103">
        <f>+O20</f>
        <v>845</v>
      </c>
      <c r="AJ24" s="106" t="s">
        <v>106</v>
      </c>
      <c r="AK24" s="8"/>
      <c r="AL24" s="8"/>
      <c r="AM24" s="8"/>
      <c r="AN24" s="2"/>
      <c r="AO24" s="2"/>
      <c r="AP24" s="7"/>
      <c r="AQ24" s="88"/>
      <c r="AR24" s="88"/>
      <c r="AS24" s="30"/>
      <c r="AT24" s="7"/>
      <c r="AU24" s="7"/>
      <c r="AV24" s="7"/>
      <c r="AW24" s="16"/>
      <c r="AX24" s="30"/>
      <c r="AY24" s="7"/>
      <c r="AZ24" s="113"/>
      <c r="BA24" s="7"/>
      <c r="BB24" s="7"/>
      <c r="BC24" s="30"/>
      <c r="BD24" s="2"/>
      <c r="BE24" s="9"/>
      <c r="BF24" s="17"/>
      <c r="BG24" s="17"/>
      <c r="BH24" s="17"/>
      <c r="BI24" s="2"/>
      <c r="BJ24" s="19"/>
      <c r="BK24" s="2"/>
      <c r="BL24" s="2"/>
      <c r="BM24" s="14"/>
      <c r="BN24" s="14"/>
      <c r="BO24" s="2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</row>
    <row r="25" spans="1:79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0"/>
      <c r="AF25" s="8"/>
      <c r="AG25" s="22"/>
      <c r="AH25" s="8"/>
      <c r="AI25" s="103">
        <f>SUM(AI22:AI24)</f>
        <v>3381</v>
      </c>
      <c r="AJ25" s="107" t="s">
        <v>100</v>
      </c>
      <c r="AK25" s="8"/>
      <c r="AL25" s="8"/>
      <c r="AM25" s="8"/>
      <c r="AN25" s="2"/>
      <c r="AO25" s="2"/>
      <c r="AP25" s="7"/>
      <c r="AQ25" s="7"/>
      <c r="AR25" s="88"/>
      <c r="AS25" s="30"/>
      <c r="AT25" s="16"/>
      <c r="AU25" s="7"/>
      <c r="AV25" s="7"/>
      <c r="AW25" s="7"/>
      <c r="AX25" s="30"/>
      <c r="AY25" s="7"/>
      <c r="AZ25" s="113"/>
      <c r="BA25" s="7"/>
      <c r="BB25" s="7"/>
      <c r="BC25" s="30"/>
      <c r="BD25" s="2"/>
      <c r="BE25" s="9"/>
      <c r="BF25" s="17"/>
      <c r="BG25" s="17"/>
      <c r="BH25" s="17"/>
      <c r="BI25" s="2"/>
      <c r="BJ25" s="19"/>
      <c r="BK25" s="2"/>
      <c r="BL25" s="2"/>
      <c r="BM25" s="14"/>
      <c r="BN25" s="14"/>
      <c r="BO25" s="2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</row>
    <row r="26" spans="1:79" ht="21" x14ac:dyDescent="0.4">
      <c r="A26" s="126" t="s">
        <v>0</v>
      </c>
      <c r="B26" s="1"/>
      <c r="C26" s="2"/>
      <c r="D26" s="2"/>
      <c r="E26" s="126" t="s">
        <v>108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7"/>
      <c r="AQ26" s="7"/>
      <c r="AR26" s="88"/>
      <c r="AS26" s="30"/>
      <c r="AT26" s="7"/>
      <c r="AU26" s="7"/>
      <c r="AV26" s="7"/>
      <c r="AW26" s="16"/>
      <c r="AX26" s="30"/>
      <c r="AY26" s="7"/>
      <c r="AZ26" s="113"/>
      <c r="BA26" s="7"/>
      <c r="BB26" s="7"/>
      <c r="BC26" s="30"/>
      <c r="BD26" s="3"/>
      <c r="BE26" s="9"/>
      <c r="BF26" s="17"/>
      <c r="BG26" s="17"/>
      <c r="BH26" s="18"/>
      <c r="BI26" s="2"/>
      <c r="BJ26" s="19"/>
      <c r="BK26" s="2"/>
      <c r="BL26" s="2"/>
      <c r="BM26" s="14"/>
      <c r="BN26" s="14"/>
      <c r="BO26" s="2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</row>
    <row r="27" spans="1:79" ht="17.399999999999999" x14ac:dyDescent="0.3">
      <c r="A27" s="1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7"/>
      <c r="AQ27" s="7"/>
      <c r="AR27" s="88"/>
      <c r="AS27" s="30"/>
      <c r="AT27" s="7"/>
      <c r="AU27" s="7"/>
      <c r="AV27" s="7"/>
      <c r="AW27" s="16"/>
      <c r="AX27" s="30"/>
      <c r="AY27" s="7"/>
      <c r="AZ27" s="113"/>
      <c r="BA27" s="7"/>
      <c r="BB27" s="7"/>
      <c r="BC27" s="30"/>
      <c r="BD27" s="2"/>
      <c r="BE27" s="9"/>
      <c r="BF27" s="2"/>
      <c r="BG27" s="2"/>
      <c r="BH27" s="2"/>
      <c r="BI27" s="2"/>
      <c r="BJ27" s="2"/>
      <c r="BK27" s="2"/>
      <c r="BL27" s="2"/>
      <c r="BM27" s="2"/>
      <c r="BN27" s="14"/>
      <c r="BO27" s="2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</row>
    <row r="28" spans="1:79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7"/>
      <c r="AQ28" s="7"/>
      <c r="AR28" s="88"/>
      <c r="AS28" s="30"/>
      <c r="AT28" s="7"/>
      <c r="AU28" s="7"/>
      <c r="AV28" s="7"/>
      <c r="AW28" s="16"/>
      <c r="AX28" s="30"/>
      <c r="AY28" s="7"/>
      <c r="AZ28" s="113"/>
      <c r="BA28" s="7"/>
      <c r="BB28" s="7"/>
      <c r="BC28" s="30"/>
      <c r="BD28" s="2"/>
      <c r="BE28" s="9"/>
      <c r="BF28" s="2"/>
      <c r="BG28" s="2"/>
      <c r="BH28" s="2"/>
      <c r="BI28" s="2"/>
      <c r="BJ28" s="2"/>
      <c r="BK28" s="2"/>
      <c r="BL28" s="2"/>
      <c r="BM28" s="2"/>
      <c r="BN28" s="14"/>
      <c r="BO28" s="2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</row>
    <row r="29" spans="1:79" ht="16.95" customHeight="1" x14ac:dyDescent="0.3">
      <c r="A29" s="4" t="s">
        <v>103</v>
      </c>
      <c r="B29" s="5" t="s">
        <v>1</v>
      </c>
      <c r="C29" s="5" t="s">
        <v>2</v>
      </c>
      <c r="D29" s="6" t="s">
        <v>69</v>
      </c>
      <c r="E29" s="5" t="s">
        <v>3</v>
      </c>
      <c r="F29" s="5" t="s">
        <v>4</v>
      </c>
      <c r="G29" s="5" t="s">
        <v>5</v>
      </c>
      <c r="H29" s="5" t="s">
        <v>6</v>
      </c>
      <c r="I29" s="5" t="s">
        <v>7</v>
      </c>
      <c r="J29" s="5" t="s">
        <v>8</v>
      </c>
      <c r="K29" s="39"/>
      <c r="L29" s="5" t="s">
        <v>9</v>
      </c>
      <c r="M29" s="5" t="s">
        <v>10</v>
      </c>
      <c r="N29" s="39"/>
      <c r="O29" s="5" t="s">
        <v>11</v>
      </c>
      <c r="P29" s="5" t="s">
        <v>12</v>
      </c>
      <c r="Q29" s="5" t="s">
        <v>13</v>
      </c>
      <c r="R29" s="39"/>
      <c r="S29" s="5" t="s">
        <v>14</v>
      </c>
      <c r="T29" s="5" t="s">
        <v>15</v>
      </c>
      <c r="U29" s="5" t="s">
        <v>16</v>
      </c>
      <c r="V29" s="5" t="s">
        <v>17</v>
      </c>
      <c r="W29" s="39"/>
      <c r="X29" s="5" t="s">
        <v>18</v>
      </c>
      <c r="Y29" s="5" t="s">
        <v>19</v>
      </c>
      <c r="Z29" s="39"/>
      <c r="AA29" s="5" t="s">
        <v>20</v>
      </c>
      <c r="AB29" s="5" t="s">
        <v>21</v>
      </c>
      <c r="AC29" s="39"/>
      <c r="AD29" s="5" t="s">
        <v>22</v>
      </c>
      <c r="AE29" s="5" t="s">
        <v>23</v>
      </c>
      <c r="AF29" s="5" t="s">
        <v>24</v>
      </c>
      <c r="AG29" s="5" t="s">
        <v>25</v>
      </c>
      <c r="AH29" s="39"/>
      <c r="AI29" s="5" t="s">
        <v>26</v>
      </c>
      <c r="AJ29" s="5" t="s">
        <v>27</v>
      </c>
      <c r="AK29" s="5" t="s">
        <v>28</v>
      </c>
      <c r="AL29" s="5"/>
      <c r="AM29" s="5" t="s">
        <v>72</v>
      </c>
      <c r="AN29" s="6" t="s">
        <v>73</v>
      </c>
      <c r="AO29" s="2"/>
      <c r="AP29" s="7"/>
      <c r="AQ29" s="7"/>
      <c r="AR29" s="88"/>
      <c r="AS29" s="30"/>
      <c r="AT29" s="7"/>
      <c r="AU29" s="7"/>
      <c r="AV29" s="7"/>
      <c r="AW29" s="16"/>
      <c r="AX29" s="30"/>
      <c r="AY29" s="7"/>
      <c r="AZ29" s="113"/>
      <c r="BA29" s="7"/>
      <c r="BB29" s="7"/>
      <c r="BC29" s="30"/>
      <c r="BD29" s="2"/>
      <c r="BE29" s="9"/>
      <c r="BF29" s="2"/>
      <c r="BG29" s="2"/>
      <c r="BH29" s="2"/>
      <c r="BI29" s="2"/>
      <c r="BJ29" s="2"/>
      <c r="BK29" s="2"/>
      <c r="BL29" s="2"/>
      <c r="BM29" s="2"/>
      <c r="BN29" s="14"/>
      <c r="BO29" s="2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</row>
    <row r="30" spans="1:79" ht="16.95" customHeight="1" x14ac:dyDescent="0.3">
      <c r="A30" s="30" t="s">
        <v>29</v>
      </c>
      <c r="B30" s="7" t="s">
        <v>30</v>
      </c>
      <c r="C30" s="7" t="s">
        <v>31</v>
      </c>
      <c r="D30" s="94">
        <v>11</v>
      </c>
      <c r="E30" s="7">
        <v>7</v>
      </c>
      <c r="F30" s="91">
        <v>297</v>
      </c>
      <c r="G30" s="96">
        <f>+F30/E30</f>
        <v>42.428571428571431</v>
      </c>
      <c r="H30" s="7">
        <v>28</v>
      </c>
      <c r="I30" s="7">
        <v>70</v>
      </c>
      <c r="J30" s="97">
        <f>+H30/I30</f>
        <v>0.4</v>
      </c>
      <c r="K30" s="98"/>
      <c r="L30" s="9"/>
      <c r="M30" s="8"/>
      <c r="N30" s="98"/>
      <c r="O30" s="7">
        <v>35</v>
      </c>
      <c r="P30" s="7">
        <v>41</v>
      </c>
      <c r="Q30" s="97">
        <f>+O30/P30</f>
        <v>0.85365853658536583</v>
      </c>
      <c r="R30" s="98"/>
      <c r="S30" s="7">
        <v>10</v>
      </c>
      <c r="T30" s="7">
        <v>31</v>
      </c>
      <c r="U30" s="7">
        <f>+S30+T30</f>
        <v>41</v>
      </c>
      <c r="V30" s="96">
        <f>+U30/E30</f>
        <v>5.8571428571428568</v>
      </c>
      <c r="W30" s="98"/>
      <c r="X30" s="7">
        <v>31</v>
      </c>
      <c r="Y30" s="96">
        <f>+X30/E30</f>
        <v>4.4285714285714288</v>
      </c>
      <c r="Z30" s="98"/>
      <c r="AA30" s="7">
        <v>28</v>
      </c>
      <c r="AB30" s="99">
        <f>+AA30/E30</f>
        <v>4</v>
      </c>
      <c r="AC30" s="98"/>
      <c r="AD30" s="7">
        <v>6</v>
      </c>
      <c r="AE30" s="7">
        <v>37</v>
      </c>
      <c r="AF30" s="96">
        <f>+AE30/E30</f>
        <v>5.2857142857142856</v>
      </c>
      <c r="AG30" s="7">
        <v>1</v>
      </c>
      <c r="AH30" s="98"/>
      <c r="AI30" s="7">
        <f>+(H30*2)+(L30*3)+(O30)</f>
        <v>91</v>
      </c>
      <c r="AJ30" s="96">
        <f>+AI30/E30</f>
        <v>13</v>
      </c>
      <c r="AK30" s="97">
        <f>+(AI30+U30+AD30+(X30*2)-AE30)/F30</f>
        <v>0.54882154882154888</v>
      </c>
      <c r="AL30" s="97"/>
      <c r="AM30" s="97" t="s">
        <v>78</v>
      </c>
      <c r="AN30" s="7" t="s">
        <v>80</v>
      </c>
      <c r="AO30" s="2"/>
      <c r="AP30" s="7"/>
      <c r="AQ30" s="7"/>
      <c r="AR30" s="88"/>
      <c r="AS30" s="30"/>
      <c r="AT30" s="7"/>
      <c r="AU30" s="7"/>
      <c r="AV30" s="7"/>
      <c r="AW30" s="16"/>
      <c r="AX30" s="30"/>
      <c r="AY30" s="7"/>
      <c r="AZ30" s="113"/>
      <c r="BA30" s="7"/>
      <c r="BB30" s="7"/>
      <c r="BC30" s="30"/>
      <c r="BD30" s="2"/>
      <c r="BE30" s="9"/>
      <c r="BF30" s="2"/>
      <c r="BG30" s="2"/>
      <c r="BH30" s="2"/>
      <c r="BI30" s="2"/>
      <c r="BJ30" s="2"/>
      <c r="BK30" s="2"/>
      <c r="BL30" s="2"/>
      <c r="BM30" s="2"/>
      <c r="BN30" s="14"/>
      <c r="BO30" s="2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</row>
    <row r="31" spans="1:79" ht="16.95" customHeight="1" x14ac:dyDescent="0.3">
      <c r="A31" s="134" t="s">
        <v>29</v>
      </c>
      <c r="B31" s="135" t="s">
        <v>30</v>
      </c>
      <c r="C31" s="135" t="s">
        <v>37</v>
      </c>
      <c r="D31" s="136">
        <v>24</v>
      </c>
      <c r="E31" s="135">
        <v>7</v>
      </c>
      <c r="F31" s="137">
        <v>235</v>
      </c>
      <c r="G31" s="138">
        <f t="shared" ref="G31:G39" si="11">+F31/E31</f>
        <v>33.571428571428569</v>
      </c>
      <c r="H31" s="135">
        <v>41</v>
      </c>
      <c r="I31" s="135">
        <v>75</v>
      </c>
      <c r="J31" s="139">
        <f t="shared" ref="J31:J39" si="12">+H31/I31</f>
        <v>0.54666666666666663</v>
      </c>
      <c r="K31" s="135"/>
      <c r="L31" s="141"/>
      <c r="M31" s="136"/>
      <c r="N31" s="135"/>
      <c r="O31" s="135">
        <v>32</v>
      </c>
      <c r="P31" s="135">
        <v>48</v>
      </c>
      <c r="Q31" s="139">
        <f t="shared" ref="Q31:Q39" si="13">+O31/P31</f>
        <v>0.66666666666666663</v>
      </c>
      <c r="R31" s="135"/>
      <c r="S31" s="135">
        <v>23</v>
      </c>
      <c r="T31" s="135">
        <v>51</v>
      </c>
      <c r="U31" s="135">
        <f t="shared" ref="U31:U39" si="14">+S31+T31</f>
        <v>74</v>
      </c>
      <c r="V31" s="138">
        <f t="shared" ref="V31:V39" si="15">+U31/E31</f>
        <v>10.571428571428571</v>
      </c>
      <c r="W31" s="135"/>
      <c r="X31" s="135">
        <v>8</v>
      </c>
      <c r="Y31" s="138">
        <f t="shared" ref="Y31:Y39" si="16">+X31/E31</f>
        <v>1.1428571428571428</v>
      </c>
      <c r="Z31" s="135"/>
      <c r="AA31" s="135">
        <v>21</v>
      </c>
      <c r="AB31" s="140">
        <f t="shared" ref="AB31:AB39" si="17">+AA31/E31</f>
        <v>3</v>
      </c>
      <c r="AC31" s="135"/>
      <c r="AD31" s="135">
        <v>5</v>
      </c>
      <c r="AE31" s="135">
        <v>24</v>
      </c>
      <c r="AF31" s="138">
        <f t="shared" ref="AF31:AF39" si="18">+AE31/E31</f>
        <v>3.4285714285714284</v>
      </c>
      <c r="AG31" s="135">
        <v>2</v>
      </c>
      <c r="AH31" s="135"/>
      <c r="AI31" s="135">
        <f t="shared" ref="AI31:AI39" si="19">+(H31*2)+(L31*3)+(O31)</f>
        <v>114</v>
      </c>
      <c r="AJ31" s="138">
        <f t="shared" ref="AJ31:AJ39" si="20">+AI31/E31</f>
        <v>16.285714285714285</v>
      </c>
      <c r="AK31" s="139">
        <f t="shared" ref="AK31:AK39" si="21">+(AI31+U31+AD31+(X31*2)-AE31)/F31</f>
        <v>0.78723404255319152</v>
      </c>
      <c r="AL31" s="139"/>
      <c r="AM31" s="139" t="s">
        <v>74</v>
      </c>
      <c r="AN31" s="135" t="s">
        <v>86</v>
      </c>
      <c r="AO31" s="2"/>
      <c r="AP31" s="7"/>
      <c r="AQ31" s="7"/>
      <c r="AR31" s="88"/>
      <c r="AS31" s="30"/>
      <c r="AT31" s="7"/>
      <c r="AU31" s="7"/>
      <c r="AV31" s="7"/>
      <c r="AW31" s="16"/>
      <c r="AX31" s="30"/>
      <c r="AY31" s="7"/>
      <c r="AZ31" s="113"/>
      <c r="BA31" s="7"/>
      <c r="BB31" s="7"/>
      <c r="BC31" s="30"/>
      <c r="BD31" s="2"/>
      <c r="BE31" s="9"/>
      <c r="BF31" s="2"/>
      <c r="BG31" s="2"/>
      <c r="BH31" s="2"/>
      <c r="BI31" s="2"/>
      <c r="BJ31" s="2"/>
      <c r="BK31" s="2"/>
      <c r="BL31" s="2"/>
      <c r="BM31" s="2"/>
      <c r="BN31" s="14"/>
      <c r="BO31" s="2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</row>
    <row r="32" spans="1:79" ht="16.95" customHeight="1" x14ac:dyDescent="0.3">
      <c r="A32" s="30" t="s">
        <v>29</v>
      </c>
      <c r="B32" s="7" t="s">
        <v>30</v>
      </c>
      <c r="C32" s="7" t="s">
        <v>39</v>
      </c>
      <c r="D32" s="8">
        <v>22</v>
      </c>
      <c r="E32" s="7">
        <v>7</v>
      </c>
      <c r="F32" s="91">
        <v>180</v>
      </c>
      <c r="G32" s="96">
        <f t="shared" si="11"/>
        <v>25.714285714285715</v>
      </c>
      <c r="H32" s="7">
        <v>32</v>
      </c>
      <c r="I32" s="7">
        <v>85</v>
      </c>
      <c r="J32" s="97">
        <f t="shared" si="12"/>
        <v>0.37647058823529411</v>
      </c>
      <c r="K32" s="98"/>
      <c r="L32" s="9"/>
      <c r="M32" s="8"/>
      <c r="N32" s="98"/>
      <c r="O32" s="7">
        <v>24</v>
      </c>
      <c r="P32" s="7">
        <v>35</v>
      </c>
      <c r="Q32" s="97">
        <f t="shared" si="13"/>
        <v>0.68571428571428572</v>
      </c>
      <c r="R32" s="98"/>
      <c r="S32" s="7">
        <v>14</v>
      </c>
      <c r="T32" s="7">
        <v>27</v>
      </c>
      <c r="U32" s="7">
        <f t="shared" si="14"/>
        <v>41</v>
      </c>
      <c r="V32" s="96">
        <f t="shared" si="15"/>
        <v>5.8571428571428568</v>
      </c>
      <c r="W32" s="98"/>
      <c r="X32" s="7">
        <v>11</v>
      </c>
      <c r="Y32" s="96">
        <f t="shared" si="16"/>
        <v>1.5714285714285714</v>
      </c>
      <c r="Z32" s="98"/>
      <c r="AA32" s="7">
        <v>25</v>
      </c>
      <c r="AB32" s="99">
        <f t="shared" si="17"/>
        <v>3.5714285714285716</v>
      </c>
      <c r="AC32" s="98"/>
      <c r="AD32" s="7">
        <v>11</v>
      </c>
      <c r="AE32" s="7">
        <v>8</v>
      </c>
      <c r="AF32" s="96">
        <f t="shared" si="18"/>
        <v>1.1428571428571428</v>
      </c>
      <c r="AG32" s="7">
        <v>2</v>
      </c>
      <c r="AH32" s="98"/>
      <c r="AI32" s="7">
        <f t="shared" si="19"/>
        <v>88</v>
      </c>
      <c r="AJ32" s="96">
        <f t="shared" si="20"/>
        <v>12.571428571428571</v>
      </c>
      <c r="AK32" s="97">
        <f t="shared" si="21"/>
        <v>0.85555555555555551</v>
      </c>
      <c r="AL32" s="97"/>
      <c r="AM32" s="97" t="s">
        <v>87</v>
      </c>
      <c r="AN32" s="7" t="s">
        <v>86</v>
      </c>
      <c r="AO32" s="2"/>
      <c r="AP32" s="7"/>
      <c r="AQ32" s="7"/>
      <c r="AR32" s="88"/>
      <c r="AS32" s="30"/>
      <c r="AT32" s="7"/>
      <c r="AU32" s="7"/>
      <c r="AV32" s="7"/>
      <c r="AW32" s="16"/>
      <c r="AX32" s="30"/>
      <c r="AY32" s="7"/>
      <c r="AZ32" s="113"/>
      <c r="BA32" s="7"/>
      <c r="BB32" s="7"/>
      <c r="BC32" s="30"/>
      <c r="BD32" s="2"/>
      <c r="BE32" s="9"/>
      <c r="BF32" s="2"/>
      <c r="BG32" s="2"/>
      <c r="BH32" s="2"/>
      <c r="BI32" s="2"/>
      <c r="BJ32" s="2"/>
      <c r="BK32" s="2"/>
      <c r="BL32" s="2"/>
      <c r="BM32" s="2"/>
      <c r="BN32" s="14"/>
      <c r="BO32" s="2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</row>
    <row r="33" spans="1:79" ht="16.95" customHeight="1" x14ac:dyDescent="0.3">
      <c r="A33" s="134" t="s">
        <v>29</v>
      </c>
      <c r="B33" s="135" t="s">
        <v>30</v>
      </c>
      <c r="C33" s="135" t="s">
        <v>42</v>
      </c>
      <c r="D33" s="136">
        <v>20</v>
      </c>
      <c r="E33" s="135">
        <v>6</v>
      </c>
      <c r="F33" s="137">
        <v>96</v>
      </c>
      <c r="G33" s="138">
        <f t="shared" si="11"/>
        <v>16</v>
      </c>
      <c r="H33" s="135">
        <v>7</v>
      </c>
      <c r="I33" s="135">
        <v>32</v>
      </c>
      <c r="J33" s="139">
        <f t="shared" si="12"/>
        <v>0.21875</v>
      </c>
      <c r="K33" s="135"/>
      <c r="L33" s="141"/>
      <c r="M33" s="136"/>
      <c r="N33" s="135"/>
      <c r="O33" s="135">
        <v>0</v>
      </c>
      <c r="P33" s="135">
        <v>2</v>
      </c>
      <c r="Q33" s="139">
        <f t="shared" si="13"/>
        <v>0</v>
      </c>
      <c r="R33" s="135"/>
      <c r="S33" s="135">
        <v>3</v>
      </c>
      <c r="T33" s="135">
        <v>9</v>
      </c>
      <c r="U33" s="135">
        <f t="shared" si="14"/>
        <v>12</v>
      </c>
      <c r="V33" s="138">
        <f t="shared" si="15"/>
        <v>2</v>
      </c>
      <c r="W33" s="135"/>
      <c r="X33" s="135">
        <v>5</v>
      </c>
      <c r="Y33" s="138">
        <f t="shared" si="16"/>
        <v>0.83333333333333337</v>
      </c>
      <c r="Z33" s="135"/>
      <c r="AA33" s="135">
        <v>12</v>
      </c>
      <c r="AB33" s="140">
        <f t="shared" si="17"/>
        <v>2</v>
      </c>
      <c r="AC33" s="135"/>
      <c r="AD33" s="135">
        <v>3</v>
      </c>
      <c r="AE33" s="135">
        <v>11</v>
      </c>
      <c r="AF33" s="138">
        <f t="shared" si="18"/>
        <v>1.8333333333333333</v>
      </c>
      <c r="AG33" s="135">
        <v>2</v>
      </c>
      <c r="AH33" s="135"/>
      <c r="AI33" s="135">
        <f t="shared" si="19"/>
        <v>14</v>
      </c>
      <c r="AJ33" s="138">
        <f t="shared" si="20"/>
        <v>2.3333333333333335</v>
      </c>
      <c r="AK33" s="139">
        <f t="shared" si="21"/>
        <v>0.29166666666666669</v>
      </c>
      <c r="AL33" s="139"/>
      <c r="AM33" s="139" t="s">
        <v>76</v>
      </c>
      <c r="AN33" s="135" t="s">
        <v>88</v>
      </c>
      <c r="AO33" s="2"/>
      <c r="AP33" s="7"/>
      <c r="AQ33" s="7"/>
      <c r="AR33" s="88"/>
      <c r="AS33" s="30"/>
      <c r="AT33" s="7"/>
      <c r="AU33" s="7"/>
      <c r="AV33" s="7"/>
      <c r="AW33" s="16"/>
      <c r="AX33" s="30"/>
      <c r="AY33" s="7"/>
      <c r="AZ33" s="113"/>
      <c r="BA33" s="7"/>
      <c r="BB33" s="7"/>
      <c r="BC33" s="30"/>
      <c r="BD33" s="2"/>
      <c r="BE33" s="9"/>
      <c r="BF33" s="2"/>
      <c r="BG33" s="2"/>
      <c r="BH33" s="2"/>
      <c r="BI33" s="2"/>
      <c r="BJ33" s="2"/>
      <c r="BK33" s="2"/>
      <c r="BL33" s="2"/>
      <c r="BM33" s="2"/>
      <c r="BN33" s="14"/>
      <c r="BO33" s="2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</row>
    <row r="34" spans="1:79" ht="16.95" customHeight="1" x14ac:dyDescent="0.3">
      <c r="A34" s="30" t="s">
        <v>29</v>
      </c>
      <c r="B34" s="7" t="s">
        <v>30</v>
      </c>
      <c r="C34" s="7" t="s">
        <v>44</v>
      </c>
      <c r="D34" s="8">
        <v>45</v>
      </c>
      <c r="E34" s="7">
        <v>7</v>
      </c>
      <c r="F34" s="91">
        <v>140</v>
      </c>
      <c r="G34" s="96">
        <f t="shared" si="11"/>
        <v>20</v>
      </c>
      <c r="H34" s="7">
        <v>22</v>
      </c>
      <c r="I34" s="7">
        <v>55</v>
      </c>
      <c r="J34" s="97">
        <f t="shared" si="12"/>
        <v>0.4</v>
      </c>
      <c r="K34" s="98"/>
      <c r="L34" s="9"/>
      <c r="M34" s="8"/>
      <c r="N34" s="98"/>
      <c r="O34" s="7">
        <v>19</v>
      </c>
      <c r="P34" s="7">
        <v>32</v>
      </c>
      <c r="Q34" s="97">
        <f t="shared" si="13"/>
        <v>0.59375</v>
      </c>
      <c r="R34" s="98"/>
      <c r="S34" s="7">
        <v>15</v>
      </c>
      <c r="T34" s="7">
        <v>23</v>
      </c>
      <c r="U34" s="7">
        <f t="shared" si="14"/>
        <v>38</v>
      </c>
      <c r="V34" s="96">
        <f t="shared" si="15"/>
        <v>5.4285714285714288</v>
      </c>
      <c r="W34" s="98"/>
      <c r="X34" s="7">
        <v>5</v>
      </c>
      <c r="Y34" s="96">
        <f t="shared" si="16"/>
        <v>0.7142857142857143</v>
      </c>
      <c r="Z34" s="98"/>
      <c r="AA34" s="7">
        <v>15</v>
      </c>
      <c r="AB34" s="99">
        <f t="shared" si="17"/>
        <v>2.1428571428571428</v>
      </c>
      <c r="AC34" s="98"/>
      <c r="AD34" s="7">
        <v>10</v>
      </c>
      <c r="AE34" s="7">
        <v>15</v>
      </c>
      <c r="AF34" s="96">
        <f t="shared" si="18"/>
        <v>2.1428571428571428</v>
      </c>
      <c r="AG34" s="7">
        <v>5</v>
      </c>
      <c r="AH34" s="98"/>
      <c r="AI34" s="7">
        <f t="shared" si="19"/>
        <v>63</v>
      </c>
      <c r="AJ34" s="96">
        <f t="shared" si="20"/>
        <v>9</v>
      </c>
      <c r="AK34" s="97">
        <f t="shared" si="21"/>
        <v>0.75714285714285712</v>
      </c>
      <c r="AL34" s="97"/>
      <c r="AM34" s="97" t="s">
        <v>79</v>
      </c>
      <c r="AN34" s="7" t="s">
        <v>86</v>
      </c>
      <c r="AO34" s="2"/>
      <c r="AP34" s="7"/>
      <c r="AQ34" s="7"/>
      <c r="AR34" s="88"/>
      <c r="AS34" s="30"/>
      <c r="AT34" s="7"/>
      <c r="AU34" s="7"/>
      <c r="AV34" s="7"/>
      <c r="AW34" s="16"/>
      <c r="AX34" s="30"/>
      <c r="AY34" s="7"/>
      <c r="AZ34" s="113"/>
      <c r="BA34" s="7"/>
      <c r="BB34" s="7"/>
      <c r="BC34" s="30"/>
      <c r="BD34" s="2"/>
      <c r="BE34" s="9"/>
      <c r="BF34" s="2"/>
      <c r="BG34" s="2"/>
      <c r="BH34" s="2"/>
      <c r="BI34" s="2"/>
      <c r="BJ34" s="2"/>
      <c r="BK34" s="2"/>
      <c r="BL34" s="2"/>
      <c r="BM34" s="2"/>
      <c r="BN34" s="14"/>
      <c r="BO34" s="2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</row>
    <row r="35" spans="1:79" ht="16.95" customHeight="1" x14ac:dyDescent="0.3">
      <c r="A35" s="134" t="s">
        <v>29</v>
      </c>
      <c r="B35" s="135" t="s">
        <v>30</v>
      </c>
      <c r="C35" s="135" t="s">
        <v>45</v>
      </c>
      <c r="D35" s="136">
        <v>23</v>
      </c>
      <c r="E35" s="135">
        <v>7</v>
      </c>
      <c r="F35" s="137">
        <v>265</v>
      </c>
      <c r="G35" s="138">
        <f t="shared" si="11"/>
        <v>37.857142857142854</v>
      </c>
      <c r="H35" s="135">
        <v>44</v>
      </c>
      <c r="I35" s="135">
        <v>88</v>
      </c>
      <c r="J35" s="139">
        <f t="shared" si="12"/>
        <v>0.5</v>
      </c>
      <c r="K35" s="135"/>
      <c r="L35" s="141"/>
      <c r="M35" s="134"/>
      <c r="N35" s="135"/>
      <c r="O35" s="135">
        <v>30</v>
      </c>
      <c r="P35" s="135">
        <v>41</v>
      </c>
      <c r="Q35" s="139">
        <f t="shared" si="13"/>
        <v>0.73170731707317072</v>
      </c>
      <c r="R35" s="135"/>
      <c r="S35" s="135">
        <v>11</v>
      </c>
      <c r="T35" s="135">
        <v>19</v>
      </c>
      <c r="U35" s="135">
        <f t="shared" si="14"/>
        <v>30</v>
      </c>
      <c r="V35" s="138">
        <f t="shared" si="15"/>
        <v>4.2857142857142856</v>
      </c>
      <c r="W35" s="135"/>
      <c r="X35" s="135">
        <v>19</v>
      </c>
      <c r="Y35" s="138">
        <f t="shared" si="16"/>
        <v>2.7142857142857144</v>
      </c>
      <c r="Z35" s="135"/>
      <c r="AA35" s="135">
        <v>19</v>
      </c>
      <c r="AB35" s="140">
        <f t="shared" si="17"/>
        <v>2.7142857142857144</v>
      </c>
      <c r="AC35" s="135"/>
      <c r="AD35" s="135">
        <v>24</v>
      </c>
      <c r="AE35" s="135">
        <v>40</v>
      </c>
      <c r="AF35" s="138">
        <f t="shared" si="18"/>
        <v>5.7142857142857144</v>
      </c>
      <c r="AG35" s="135">
        <v>2</v>
      </c>
      <c r="AH35" s="135"/>
      <c r="AI35" s="135">
        <f t="shared" si="19"/>
        <v>118</v>
      </c>
      <c r="AJ35" s="138">
        <f t="shared" si="20"/>
        <v>16.857142857142858</v>
      </c>
      <c r="AK35" s="139">
        <f t="shared" si="21"/>
        <v>0.64150943396226412</v>
      </c>
      <c r="AL35" s="139"/>
      <c r="AM35" s="139" t="s">
        <v>77</v>
      </c>
      <c r="AN35" s="135" t="s">
        <v>82</v>
      </c>
      <c r="AO35" s="2"/>
      <c r="AP35" s="7"/>
      <c r="AQ35" s="7"/>
      <c r="AR35" s="88"/>
      <c r="AS35" s="30"/>
      <c r="AT35" s="7"/>
      <c r="AU35" s="7"/>
      <c r="AV35" s="7"/>
      <c r="AW35" s="16"/>
      <c r="AX35" s="30"/>
      <c r="AY35" s="7"/>
      <c r="AZ35" s="113"/>
      <c r="BA35" s="7"/>
      <c r="BB35" s="7"/>
      <c r="BC35" s="30"/>
      <c r="BD35" s="2"/>
      <c r="BE35" s="9"/>
      <c r="BF35" s="2"/>
      <c r="BG35" s="2"/>
      <c r="BH35" s="2"/>
      <c r="BI35" s="2"/>
      <c r="BJ35" s="2"/>
      <c r="BK35" s="2"/>
      <c r="BL35" s="2"/>
      <c r="BM35" s="2"/>
      <c r="BN35" s="14"/>
      <c r="BO35" s="2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</row>
    <row r="36" spans="1:79" ht="16.95" customHeight="1" x14ac:dyDescent="0.3">
      <c r="A36" s="30" t="s">
        <v>29</v>
      </c>
      <c r="B36" s="7" t="s">
        <v>30</v>
      </c>
      <c r="C36" s="7" t="s">
        <v>46</v>
      </c>
      <c r="D36" s="8">
        <v>40</v>
      </c>
      <c r="E36" s="7">
        <v>7</v>
      </c>
      <c r="F36" s="91">
        <v>95</v>
      </c>
      <c r="G36" s="96">
        <f t="shared" si="11"/>
        <v>13.571428571428571</v>
      </c>
      <c r="H36" s="7">
        <v>14</v>
      </c>
      <c r="I36" s="7">
        <v>34</v>
      </c>
      <c r="J36" s="97">
        <f t="shared" si="12"/>
        <v>0.41176470588235292</v>
      </c>
      <c r="K36" s="98"/>
      <c r="L36" s="9"/>
      <c r="M36" s="8"/>
      <c r="N36" s="98"/>
      <c r="O36" s="7">
        <v>9</v>
      </c>
      <c r="P36" s="7">
        <v>15</v>
      </c>
      <c r="Q36" s="97">
        <f t="shared" si="13"/>
        <v>0.6</v>
      </c>
      <c r="R36" s="98"/>
      <c r="S36" s="7">
        <v>8</v>
      </c>
      <c r="T36" s="7">
        <v>26</v>
      </c>
      <c r="U36" s="7">
        <f t="shared" si="14"/>
        <v>34</v>
      </c>
      <c r="V36" s="96">
        <f t="shared" si="15"/>
        <v>4.8571428571428568</v>
      </c>
      <c r="W36" s="98"/>
      <c r="X36" s="7">
        <v>5</v>
      </c>
      <c r="Y36" s="96">
        <f t="shared" si="16"/>
        <v>0.7142857142857143</v>
      </c>
      <c r="Z36" s="98"/>
      <c r="AA36" s="7">
        <v>20</v>
      </c>
      <c r="AB36" s="99">
        <f t="shared" si="17"/>
        <v>2.8571428571428572</v>
      </c>
      <c r="AC36" s="98"/>
      <c r="AD36" s="7">
        <v>1</v>
      </c>
      <c r="AE36" s="7">
        <v>8</v>
      </c>
      <c r="AF36" s="96">
        <f t="shared" si="18"/>
        <v>1.1428571428571428</v>
      </c>
      <c r="AG36" s="7">
        <v>2</v>
      </c>
      <c r="AH36" s="98"/>
      <c r="AI36" s="7">
        <f t="shared" si="19"/>
        <v>37</v>
      </c>
      <c r="AJ36" s="96">
        <f t="shared" si="20"/>
        <v>5.2857142857142856</v>
      </c>
      <c r="AK36" s="97">
        <f t="shared" si="21"/>
        <v>0.77894736842105261</v>
      </c>
      <c r="AL36" s="97"/>
      <c r="AM36" s="97" t="s">
        <v>89</v>
      </c>
      <c r="AN36" s="7" t="s">
        <v>88</v>
      </c>
      <c r="AO36" s="2"/>
      <c r="AP36" s="7"/>
      <c r="AQ36" s="7"/>
      <c r="AR36" s="88"/>
      <c r="AS36" s="30"/>
      <c r="AT36" s="7"/>
      <c r="AU36" s="7"/>
      <c r="AV36" s="7"/>
      <c r="AW36" s="16"/>
      <c r="AX36" s="30"/>
      <c r="AY36" s="7"/>
      <c r="AZ36" s="113"/>
      <c r="BA36" s="7"/>
      <c r="BB36" s="7"/>
      <c r="BC36" s="30"/>
      <c r="BD36" s="2"/>
      <c r="BE36" s="9"/>
      <c r="BF36" s="2"/>
      <c r="BG36" s="2"/>
      <c r="BH36" s="2"/>
      <c r="BI36" s="2"/>
      <c r="BJ36" s="2"/>
      <c r="BK36" s="2"/>
      <c r="BL36" s="2"/>
      <c r="BM36" s="2"/>
      <c r="BN36" s="14"/>
      <c r="BO36" s="2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</row>
    <row r="37" spans="1:79" ht="16.95" customHeight="1" x14ac:dyDescent="0.3">
      <c r="A37" s="134" t="s">
        <v>29</v>
      </c>
      <c r="B37" s="135" t="s">
        <v>30</v>
      </c>
      <c r="C37" s="135" t="s">
        <v>48</v>
      </c>
      <c r="D37" s="136">
        <v>10</v>
      </c>
      <c r="E37" s="135">
        <v>7</v>
      </c>
      <c r="F37" s="137">
        <v>240</v>
      </c>
      <c r="G37" s="138">
        <f t="shared" si="11"/>
        <v>34.285714285714285</v>
      </c>
      <c r="H37" s="135">
        <v>43</v>
      </c>
      <c r="I37" s="135">
        <v>115</v>
      </c>
      <c r="J37" s="139">
        <f t="shared" si="12"/>
        <v>0.37391304347826088</v>
      </c>
      <c r="K37" s="135"/>
      <c r="L37" s="141"/>
      <c r="M37" s="136"/>
      <c r="N37" s="135"/>
      <c r="O37" s="135">
        <v>28</v>
      </c>
      <c r="P37" s="135">
        <v>39</v>
      </c>
      <c r="Q37" s="139">
        <f t="shared" si="13"/>
        <v>0.71794871794871795</v>
      </c>
      <c r="R37" s="135"/>
      <c r="S37" s="135">
        <v>32</v>
      </c>
      <c r="T37" s="135">
        <v>61</v>
      </c>
      <c r="U37" s="135">
        <f t="shared" si="14"/>
        <v>93</v>
      </c>
      <c r="V37" s="138">
        <f t="shared" si="15"/>
        <v>13.285714285714286</v>
      </c>
      <c r="W37" s="135"/>
      <c r="X37" s="135">
        <v>15</v>
      </c>
      <c r="Y37" s="138">
        <f t="shared" si="16"/>
        <v>2.1428571428571428</v>
      </c>
      <c r="Z37" s="135"/>
      <c r="AA37" s="135">
        <v>25</v>
      </c>
      <c r="AB37" s="140">
        <f t="shared" si="17"/>
        <v>3.5714285714285716</v>
      </c>
      <c r="AC37" s="135"/>
      <c r="AD37" s="135">
        <v>17</v>
      </c>
      <c r="AE37" s="135">
        <v>15</v>
      </c>
      <c r="AF37" s="138">
        <f t="shared" si="18"/>
        <v>2.1428571428571428</v>
      </c>
      <c r="AG37" s="135">
        <v>4</v>
      </c>
      <c r="AH37" s="135"/>
      <c r="AI37" s="135">
        <f t="shared" si="19"/>
        <v>114</v>
      </c>
      <c r="AJ37" s="138">
        <f t="shared" si="20"/>
        <v>16.285714285714285</v>
      </c>
      <c r="AK37" s="139">
        <f t="shared" si="21"/>
        <v>0.99583333333333335</v>
      </c>
      <c r="AL37" s="139"/>
      <c r="AM37" s="139" t="s">
        <v>90</v>
      </c>
      <c r="AN37" s="135" t="s">
        <v>86</v>
      </c>
      <c r="AO37" s="2"/>
      <c r="AP37" s="7"/>
      <c r="AQ37" s="7"/>
      <c r="AR37" s="88"/>
      <c r="AS37" s="30"/>
      <c r="AT37" s="7"/>
      <c r="AU37" s="7"/>
      <c r="AV37" s="7"/>
      <c r="AW37" s="16"/>
      <c r="AX37" s="30"/>
      <c r="AY37" s="7"/>
      <c r="AZ37" s="113"/>
      <c r="BA37" s="7"/>
      <c r="BB37" s="7"/>
      <c r="BC37" s="30"/>
      <c r="BD37" s="2"/>
      <c r="BE37" s="9"/>
      <c r="BF37" s="2"/>
      <c r="BG37" s="2"/>
      <c r="BH37" s="2"/>
      <c r="BI37" s="2"/>
      <c r="BJ37" s="2"/>
      <c r="BK37" s="2"/>
      <c r="BL37" s="2"/>
      <c r="BM37" s="2"/>
      <c r="BN37" s="14"/>
      <c r="BO37" s="2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</row>
    <row r="38" spans="1:79" ht="16.95" customHeight="1" x14ac:dyDescent="0.3">
      <c r="A38" s="30" t="s">
        <v>29</v>
      </c>
      <c r="B38" s="7" t="s">
        <v>30</v>
      </c>
      <c r="C38" s="7" t="s">
        <v>50</v>
      </c>
      <c r="D38" s="8">
        <v>25</v>
      </c>
      <c r="E38" s="7">
        <v>4</v>
      </c>
      <c r="F38" s="91">
        <v>28</v>
      </c>
      <c r="G38" s="96">
        <f t="shared" si="11"/>
        <v>7</v>
      </c>
      <c r="H38" s="7">
        <v>2</v>
      </c>
      <c r="I38" s="7">
        <v>6</v>
      </c>
      <c r="J38" s="97">
        <f t="shared" si="12"/>
        <v>0.33333333333333331</v>
      </c>
      <c r="K38" s="98"/>
      <c r="L38" s="7"/>
      <c r="M38" s="8"/>
      <c r="N38" s="98"/>
      <c r="O38" s="7">
        <v>2</v>
      </c>
      <c r="P38" s="7">
        <v>2</v>
      </c>
      <c r="Q38" s="97">
        <f t="shared" si="13"/>
        <v>1</v>
      </c>
      <c r="R38" s="98"/>
      <c r="S38" s="7">
        <v>1</v>
      </c>
      <c r="T38" s="7">
        <v>1</v>
      </c>
      <c r="U38" s="7">
        <f t="shared" si="14"/>
        <v>2</v>
      </c>
      <c r="V38" s="96">
        <f t="shared" si="15"/>
        <v>0.5</v>
      </c>
      <c r="W38" s="98"/>
      <c r="X38" s="7">
        <v>2</v>
      </c>
      <c r="Y38" s="96">
        <f t="shared" si="16"/>
        <v>0.5</v>
      </c>
      <c r="Z38" s="98"/>
      <c r="AA38" s="7">
        <v>0</v>
      </c>
      <c r="AB38" s="99">
        <f t="shared" si="17"/>
        <v>0</v>
      </c>
      <c r="AC38" s="98"/>
      <c r="AD38" s="7">
        <v>0</v>
      </c>
      <c r="AE38" s="7">
        <v>4</v>
      </c>
      <c r="AF38" s="96">
        <f t="shared" si="18"/>
        <v>1</v>
      </c>
      <c r="AG38" s="7">
        <v>0</v>
      </c>
      <c r="AH38" s="98"/>
      <c r="AI38" s="7">
        <f t="shared" si="19"/>
        <v>6</v>
      </c>
      <c r="AJ38" s="96">
        <f t="shared" si="20"/>
        <v>1.5</v>
      </c>
      <c r="AK38" s="97">
        <f t="shared" si="21"/>
        <v>0.2857142857142857</v>
      </c>
      <c r="AL38" s="97"/>
      <c r="AM38" s="97" t="s">
        <v>111</v>
      </c>
      <c r="AN38" s="7" t="s">
        <v>88</v>
      </c>
      <c r="AO38" s="2"/>
      <c r="AP38" s="7"/>
      <c r="AQ38" s="7"/>
      <c r="AR38" s="88"/>
      <c r="AS38" s="30"/>
      <c r="AT38" s="7"/>
      <c r="AU38" s="7"/>
      <c r="AV38" s="7"/>
      <c r="AW38" s="16"/>
      <c r="AX38" s="30"/>
      <c r="AY38" s="7"/>
      <c r="AZ38" s="113"/>
      <c r="BA38" s="7"/>
      <c r="BB38" s="7"/>
      <c r="BC38" s="30"/>
      <c r="BD38" s="2"/>
      <c r="BE38" s="9"/>
      <c r="BF38" s="2"/>
      <c r="BG38" s="2"/>
      <c r="BH38" s="2"/>
      <c r="BI38" s="2"/>
      <c r="BJ38" s="2"/>
      <c r="BK38" s="2"/>
      <c r="BL38" s="2"/>
      <c r="BM38" s="2"/>
      <c r="BN38" s="14"/>
      <c r="BO38" s="2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</row>
    <row r="39" spans="1:79" ht="16.95" customHeight="1" x14ac:dyDescent="0.3">
      <c r="A39" s="134" t="s">
        <v>29</v>
      </c>
      <c r="B39" s="135" t="s">
        <v>30</v>
      </c>
      <c r="C39" s="135" t="s">
        <v>51</v>
      </c>
      <c r="D39" s="136">
        <v>15</v>
      </c>
      <c r="E39" s="135">
        <v>7</v>
      </c>
      <c r="F39" s="137">
        <v>104</v>
      </c>
      <c r="G39" s="138">
        <f t="shared" si="11"/>
        <v>14.857142857142858</v>
      </c>
      <c r="H39" s="135">
        <v>8</v>
      </c>
      <c r="I39" s="135">
        <v>21</v>
      </c>
      <c r="J39" s="139">
        <f t="shared" si="12"/>
        <v>0.38095238095238093</v>
      </c>
      <c r="K39" s="135"/>
      <c r="L39" s="135"/>
      <c r="M39" s="136"/>
      <c r="N39" s="135"/>
      <c r="O39" s="135">
        <v>11</v>
      </c>
      <c r="P39" s="135">
        <v>19</v>
      </c>
      <c r="Q39" s="139">
        <f t="shared" si="13"/>
        <v>0.57894736842105265</v>
      </c>
      <c r="R39" s="135"/>
      <c r="S39" s="135">
        <v>1</v>
      </c>
      <c r="T39" s="135">
        <v>4</v>
      </c>
      <c r="U39" s="135">
        <f t="shared" si="14"/>
        <v>5</v>
      </c>
      <c r="V39" s="138">
        <f t="shared" si="15"/>
        <v>0.7142857142857143</v>
      </c>
      <c r="W39" s="135"/>
      <c r="X39" s="135">
        <v>8</v>
      </c>
      <c r="Y39" s="138">
        <f t="shared" si="16"/>
        <v>1.1428571428571428</v>
      </c>
      <c r="Z39" s="135"/>
      <c r="AA39" s="135">
        <v>3</v>
      </c>
      <c r="AB39" s="140">
        <f t="shared" si="17"/>
        <v>0.42857142857142855</v>
      </c>
      <c r="AC39" s="135"/>
      <c r="AD39" s="135">
        <v>10</v>
      </c>
      <c r="AE39" s="135">
        <v>11</v>
      </c>
      <c r="AF39" s="138">
        <f t="shared" si="18"/>
        <v>1.5714285714285714</v>
      </c>
      <c r="AG39" s="135">
        <v>0</v>
      </c>
      <c r="AH39" s="135"/>
      <c r="AI39" s="135">
        <f t="shared" si="19"/>
        <v>27</v>
      </c>
      <c r="AJ39" s="138">
        <f t="shared" si="20"/>
        <v>3.8571428571428572</v>
      </c>
      <c r="AK39" s="139">
        <f t="shared" si="21"/>
        <v>0.45192307692307693</v>
      </c>
      <c r="AL39" s="139"/>
      <c r="AM39" s="139" t="s">
        <v>90</v>
      </c>
      <c r="AN39" s="135" t="s">
        <v>81</v>
      </c>
      <c r="AO39" s="2"/>
      <c r="AP39" s="7"/>
      <c r="AQ39" s="7"/>
      <c r="AR39" s="88"/>
      <c r="AS39" s="30"/>
      <c r="AT39" s="7"/>
      <c r="AU39" s="7"/>
      <c r="AV39" s="7"/>
      <c r="AW39" s="16"/>
      <c r="AX39" s="30"/>
      <c r="AY39" s="7"/>
      <c r="AZ39" s="113"/>
      <c r="BA39" s="7"/>
      <c r="BB39" s="7"/>
      <c r="BC39" s="30"/>
      <c r="BD39" s="2"/>
      <c r="BE39" s="9"/>
      <c r="BF39" s="2"/>
      <c r="BG39" s="2"/>
      <c r="BH39" s="2"/>
      <c r="BI39" s="2"/>
      <c r="BJ39" s="2"/>
      <c r="BK39" s="2"/>
      <c r="BL39" s="2"/>
      <c r="BM39" s="2"/>
      <c r="BN39" s="14"/>
      <c r="BO39" s="2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</row>
    <row r="40" spans="1:79" ht="16.95" customHeight="1" x14ac:dyDescent="0.3">
      <c r="A40" s="2"/>
      <c r="B40" s="7"/>
      <c r="C40" s="2"/>
      <c r="D40" s="2"/>
      <c r="E40" s="2"/>
      <c r="F40" s="2" t="s">
        <v>52</v>
      </c>
      <c r="G40" s="2" t="s">
        <v>52</v>
      </c>
      <c r="H40" s="2" t="s">
        <v>52</v>
      </c>
      <c r="I40" s="2" t="s">
        <v>52</v>
      </c>
      <c r="J40" s="2" t="s">
        <v>52</v>
      </c>
      <c r="K40" s="40"/>
      <c r="L40" s="2"/>
      <c r="M40" s="2"/>
      <c r="N40" s="40"/>
      <c r="O40" s="2" t="s">
        <v>52</v>
      </c>
      <c r="P40" s="2" t="s">
        <v>52</v>
      </c>
      <c r="Q40" s="2" t="s">
        <v>52</v>
      </c>
      <c r="R40" s="40"/>
      <c r="S40" s="2" t="s">
        <v>52</v>
      </c>
      <c r="T40" s="2" t="s">
        <v>52</v>
      </c>
      <c r="U40" s="2" t="s">
        <v>52</v>
      </c>
      <c r="V40" s="2" t="s">
        <v>52</v>
      </c>
      <c r="W40" s="40"/>
      <c r="X40" s="2" t="s">
        <v>52</v>
      </c>
      <c r="Y40" s="2" t="s">
        <v>52</v>
      </c>
      <c r="Z40" s="40"/>
      <c r="AA40" s="2" t="s">
        <v>52</v>
      </c>
      <c r="AB40" s="14" t="s">
        <v>52</v>
      </c>
      <c r="AC40" s="41"/>
      <c r="AD40" s="2" t="s">
        <v>52</v>
      </c>
      <c r="AE40" s="2" t="s">
        <v>52</v>
      </c>
      <c r="AF40" s="2" t="s">
        <v>52</v>
      </c>
      <c r="AG40" s="2" t="s">
        <v>52</v>
      </c>
      <c r="AH40" s="40"/>
      <c r="AI40" s="2" t="s">
        <v>52</v>
      </c>
      <c r="AJ40" s="2" t="s">
        <v>52</v>
      </c>
      <c r="AK40" s="12" t="s">
        <v>52</v>
      </c>
      <c r="AL40" s="12"/>
      <c r="AM40" s="97"/>
      <c r="AN40" s="7"/>
      <c r="AO40" s="2"/>
      <c r="AP40" s="7"/>
      <c r="AQ40" s="7"/>
      <c r="AR40" s="88"/>
      <c r="AS40" s="30"/>
      <c r="AT40" s="7"/>
      <c r="AU40" s="7"/>
      <c r="AV40" s="7"/>
      <c r="AW40" s="16"/>
      <c r="AX40" s="30"/>
      <c r="AY40" s="7"/>
      <c r="AZ40" s="113"/>
      <c r="BA40" s="7"/>
      <c r="BB40" s="7"/>
      <c r="BC40" s="30"/>
      <c r="BD40" s="2"/>
      <c r="BE40" s="9"/>
      <c r="BF40" s="2"/>
      <c r="BG40" s="2"/>
      <c r="BH40" s="2"/>
      <c r="BI40" s="2"/>
      <c r="BJ40" s="2"/>
      <c r="BK40" s="2"/>
      <c r="BL40" s="2"/>
      <c r="BM40" s="2"/>
      <c r="BN40" s="14"/>
      <c r="BO40" s="2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</row>
    <row r="41" spans="1:79" x14ac:dyDescent="0.3">
      <c r="A41" s="32" t="s">
        <v>29</v>
      </c>
      <c r="B41" s="33" t="s">
        <v>30</v>
      </c>
      <c r="C41" s="31" t="s">
        <v>68</v>
      </c>
      <c r="D41" s="31"/>
      <c r="E41" s="31">
        <v>7</v>
      </c>
      <c r="F41" s="34">
        <f>SUM(F30:F40)</f>
        <v>1680</v>
      </c>
      <c r="G41" s="35">
        <f>++F41/E41</f>
        <v>240</v>
      </c>
      <c r="H41" s="34">
        <f>SUM(H30:H40)</f>
        <v>241</v>
      </c>
      <c r="I41" s="34">
        <f>SUM(I30:I40)</f>
        <v>581</v>
      </c>
      <c r="J41" s="36">
        <f>+H41/I41</f>
        <v>0.41480206540447506</v>
      </c>
      <c r="K41" s="37"/>
      <c r="L41" s="37"/>
      <c r="M41" s="37"/>
      <c r="N41" s="37"/>
      <c r="O41" s="34">
        <f>SUM(O30:O40)</f>
        <v>190</v>
      </c>
      <c r="P41" s="34">
        <f>SUM(P30:P40)</f>
        <v>274</v>
      </c>
      <c r="Q41" s="36">
        <f>+O41/P41</f>
        <v>0.69343065693430661</v>
      </c>
      <c r="R41" s="37"/>
      <c r="S41" s="34">
        <f>SUM(S30:S40)</f>
        <v>118</v>
      </c>
      <c r="T41" s="34">
        <f>SUM(T30:T40)</f>
        <v>252</v>
      </c>
      <c r="U41" s="34">
        <f>SUM(U30:U40)</f>
        <v>370</v>
      </c>
      <c r="V41" s="35">
        <f t="shared" ref="V41" si="22">+U41/E41</f>
        <v>52.857142857142854</v>
      </c>
      <c r="W41" s="34"/>
      <c r="X41" s="34">
        <f>SUM(X30:X40)</f>
        <v>109</v>
      </c>
      <c r="Y41" s="34">
        <v>17</v>
      </c>
      <c r="Z41" s="34"/>
      <c r="AA41" s="34">
        <f>SUM(AA30:AA40)</f>
        <v>168</v>
      </c>
      <c r="AB41" s="38">
        <v>23.1</v>
      </c>
      <c r="AC41" s="38"/>
      <c r="AD41" s="34">
        <f>SUM(AD30:AD40)</f>
        <v>87</v>
      </c>
      <c r="AE41" s="34">
        <f>SUM(AE30:AE40)</f>
        <v>173</v>
      </c>
      <c r="AF41" s="35">
        <v>27.94</v>
      </c>
      <c r="AG41" s="34">
        <f>SUM(AG30:AG40)</f>
        <v>20</v>
      </c>
      <c r="AH41" s="37"/>
      <c r="AI41" s="34">
        <f>SUM(AI30:AI40)</f>
        <v>672</v>
      </c>
      <c r="AJ41" s="35">
        <f>+AI41/E41</f>
        <v>96</v>
      </c>
      <c r="AK41" s="36">
        <f t="shared" ref="AK41" si="23">+(AI41+U41+AD41+(X41*2)-AE41)/F41</f>
        <v>0.69880952380952377</v>
      </c>
      <c r="AL41" s="42"/>
      <c r="AM41" s="12"/>
      <c r="AN41" s="7"/>
      <c r="AO41" s="2"/>
      <c r="AP41" s="7"/>
      <c r="AQ41" s="7"/>
      <c r="AR41" s="88"/>
      <c r="AS41" s="30"/>
      <c r="AT41" s="7"/>
      <c r="AU41" s="7"/>
      <c r="AV41" s="7"/>
      <c r="AW41" s="16"/>
      <c r="AX41" s="30"/>
      <c r="AY41" s="7"/>
      <c r="AZ41" s="113"/>
      <c r="BA41" s="7"/>
      <c r="BB41" s="7"/>
      <c r="BC41" s="30"/>
      <c r="BD41" s="2"/>
      <c r="BE41" s="9"/>
      <c r="BF41" s="2"/>
      <c r="BG41" s="2"/>
      <c r="BH41" s="2"/>
      <c r="BI41" s="2"/>
      <c r="BJ41" s="2"/>
      <c r="BK41" s="2"/>
      <c r="BL41" s="2"/>
      <c r="BM41" s="2"/>
      <c r="BN41" s="14"/>
      <c r="BO41" s="2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</row>
    <row r="42" spans="1:79" x14ac:dyDescent="0.3">
      <c r="A42" s="2"/>
      <c r="B42" s="2"/>
      <c r="C42" s="2"/>
      <c r="D42" s="2"/>
      <c r="E42" s="17">
        <v>7</v>
      </c>
      <c r="F42" s="2" t="s">
        <v>70</v>
      </c>
      <c r="G42" s="2">
        <f>7*240</f>
        <v>1680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10"/>
      <c r="AB42" s="10"/>
      <c r="AC42" s="10"/>
      <c r="AD42" s="10"/>
      <c r="AE42" s="10"/>
      <c r="AF42" s="10"/>
      <c r="AG42" s="10"/>
      <c r="AH42" s="10"/>
      <c r="AI42" s="7" t="s">
        <v>109</v>
      </c>
      <c r="AJ42" s="2"/>
      <c r="AK42" s="10"/>
      <c r="AL42" s="10"/>
      <c r="AM42" s="42"/>
      <c r="AN42" s="7"/>
      <c r="AO42" s="2"/>
      <c r="AP42" s="7"/>
      <c r="AQ42" s="7"/>
      <c r="AR42" s="88"/>
      <c r="AS42" s="30"/>
      <c r="AT42" s="7"/>
      <c r="AU42" s="7"/>
      <c r="AV42" s="7"/>
      <c r="AW42" s="16"/>
      <c r="AX42" s="30"/>
      <c r="AY42" s="7"/>
      <c r="AZ42" s="113"/>
      <c r="BA42" s="7"/>
      <c r="BB42" s="7"/>
      <c r="BC42" s="30"/>
      <c r="BD42" s="2"/>
      <c r="BE42" s="9"/>
      <c r="BF42" s="2"/>
      <c r="BG42" s="2"/>
      <c r="BH42" s="2"/>
      <c r="BI42" s="2"/>
      <c r="BJ42" s="2"/>
      <c r="BK42" s="2"/>
      <c r="BL42" s="2"/>
      <c r="BM42" s="2"/>
      <c r="BN42" s="14"/>
      <c r="BO42" s="2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</row>
    <row r="43" spans="1:79" x14ac:dyDescent="0.3">
      <c r="A43" s="2"/>
      <c r="B43" s="2"/>
      <c r="C43" s="2"/>
      <c r="D43" s="2"/>
      <c r="E43" s="17">
        <v>0</v>
      </c>
      <c r="F43" s="2" t="s">
        <v>71</v>
      </c>
      <c r="G43" s="2">
        <v>0</v>
      </c>
      <c r="H43" s="95">
        <f>SUM(G42:G43)</f>
        <v>1680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0"/>
      <c r="AF43" s="6"/>
      <c r="AG43" s="6"/>
      <c r="AH43" s="8"/>
      <c r="AI43" s="7">
        <f>+H41*2</f>
        <v>482</v>
      </c>
      <c r="AJ43" s="105" t="s">
        <v>104</v>
      </c>
      <c r="AK43" s="8"/>
      <c r="AL43" s="8"/>
      <c r="AM43" s="10"/>
      <c r="AN43" s="7"/>
      <c r="AO43" s="2"/>
      <c r="AP43" s="7"/>
      <c r="AQ43" s="7"/>
      <c r="AR43" s="88"/>
      <c r="AS43" s="30"/>
      <c r="AT43" s="7"/>
      <c r="AU43" s="7"/>
      <c r="AV43" s="7"/>
      <c r="AW43" s="16"/>
      <c r="AX43" s="30"/>
      <c r="AY43" s="7"/>
      <c r="AZ43" s="113"/>
      <c r="BA43" s="7"/>
      <c r="BB43" s="7"/>
      <c r="BC43" s="30"/>
      <c r="BD43" s="2"/>
      <c r="BE43" s="9"/>
      <c r="BF43" s="2"/>
      <c r="BG43" s="2"/>
      <c r="BH43" s="2"/>
      <c r="BI43" s="2"/>
      <c r="BJ43" s="2"/>
      <c r="BK43" s="2"/>
      <c r="BL43" s="2"/>
      <c r="BM43" s="2"/>
      <c r="BN43" s="14"/>
      <c r="BO43" s="2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</row>
    <row r="44" spans="1:79" x14ac:dyDescent="0.3">
      <c r="A44" s="2"/>
      <c r="B44" s="2"/>
      <c r="C44" s="81"/>
      <c r="D44" s="8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0"/>
      <c r="AF44" s="21"/>
      <c r="AG44" s="22"/>
      <c r="AH44" s="8"/>
      <c r="AI44" s="101">
        <f>+L41*1</f>
        <v>0</v>
      </c>
      <c r="AJ44" s="105" t="s">
        <v>105</v>
      </c>
      <c r="AK44" s="8"/>
      <c r="AL44" s="8"/>
      <c r="AM44" s="8"/>
      <c r="AN44" s="7"/>
      <c r="AO44" s="2"/>
      <c r="AP44" s="7"/>
      <c r="AQ44" s="7"/>
      <c r="AR44" s="88"/>
      <c r="AS44" s="30"/>
      <c r="AT44" s="16"/>
      <c r="AU44" s="7"/>
      <c r="AV44" s="7"/>
      <c r="AW44" s="7"/>
      <c r="AX44" s="30"/>
      <c r="AY44" s="7"/>
      <c r="AZ44" s="113"/>
      <c r="BA44" s="7"/>
      <c r="BB44" s="7"/>
      <c r="BC44" s="30"/>
      <c r="BD44" s="87"/>
      <c r="BE44" s="9"/>
      <c r="BF44" s="17"/>
      <c r="BG44" s="17"/>
      <c r="BH44" s="17"/>
      <c r="BI44" s="10"/>
      <c r="BJ44" s="19"/>
      <c r="BK44" s="2"/>
      <c r="BL44" s="10"/>
      <c r="BM44" s="14"/>
      <c r="BN44" s="14"/>
      <c r="BO44" s="2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</row>
    <row r="45" spans="1:79" x14ac:dyDescent="0.3">
      <c r="A45" s="2"/>
      <c r="B45" s="2"/>
      <c r="C45" s="87"/>
      <c r="D45" s="89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0"/>
      <c r="AF45" s="21"/>
      <c r="AG45" s="22"/>
      <c r="AH45" s="8"/>
      <c r="AI45" s="103">
        <f>+O41</f>
        <v>190</v>
      </c>
      <c r="AJ45" s="106" t="s">
        <v>106</v>
      </c>
      <c r="AK45" s="8"/>
      <c r="AL45" s="8"/>
      <c r="AM45" s="8"/>
      <c r="AN45" s="2"/>
      <c r="AO45" s="2"/>
      <c r="AP45" s="7"/>
      <c r="AQ45" s="7"/>
      <c r="AR45" s="88"/>
      <c r="AS45" s="30"/>
      <c r="AT45" s="7"/>
      <c r="AU45" s="7"/>
      <c r="AV45" s="7"/>
      <c r="AW45" s="16"/>
      <c r="AX45" s="30"/>
      <c r="AY45" s="7"/>
      <c r="AZ45" s="113"/>
      <c r="BA45" s="7"/>
      <c r="BB45" s="7"/>
      <c r="BC45" s="30"/>
      <c r="BD45" s="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</row>
    <row r="46" spans="1:79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0"/>
      <c r="AF46" s="8"/>
      <c r="AG46" s="22"/>
      <c r="AH46" s="8"/>
      <c r="AI46" s="103">
        <f>SUM(AI43:AI45)</f>
        <v>672</v>
      </c>
      <c r="AJ46" s="107" t="s">
        <v>100</v>
      </c>
      <c r="AK46" s="8"/>
      <c r="AL46" s="8"/>
      <c r="AM46" s="8"/>
      <c r="AN46" s="2"/>
      <c r="AO46" s="2"/>
      <c r="AP46" s="7"/>
      <c r="AQ46" s="7"/>
      <c r="AR46" s="88"/>
      <c r="AS46" s="30"/>
      <c r="AT46" s="7"/>
      <c r="AU46" s="7"/>
      <c r="AV46" s="7"/>
      <c r="AW46" s="16"/>
      <c r="AX46" s="30"/>
      <c r="AY46" s="7"/>
      <c r="AZ46" s="113"/>
      <c r="BA46" s="7"/>
      <c r="BB46" s="7"/>
      <c r="BC46" s="30"/>
      <c r="BD46" s="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</row>
    <row r="47" spans="1:79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7"/>
      <c r="AQ47" s="7"/>
      <c r="AR47" s="88"/>
      <c r="AS47" s="30"/>
      <c r="AT47" s="7"/>
      <c r="AU47" s="7"/>
      <c r="AV47" s="7"/>
      <c r="AW47" s="16"/>
      <c r="AX47" s="30"/>
      <c r="AY47" s="7"/>
      <c r="AZ47" s="113"/>
      <c r="BA47" s="7"/>
      <c r="BB47" s="7"/>
      <c r="BC47" s="30"/>
      <c r="BD47" s="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</row>
    <row r="48" spans="1:79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7"/>
      <c r="AQ48" s="7"/>
      <c r="AR48" s="88"/>
      <c r="AS48" s="30"/>
      <c r="AT48" s="16"/>
      <c r="AU48" s="7"/>
      <c r="AV48" s="7"/>
      <c r="AW48" s="7"/>
      <c r="AX48" s="30"/>
      <c r="AY48" s="7"/>
      <c r="AZ48" s="113"/>
      <c r="BA48" s="7"/>
      <c r="BB48" s="7"/>
      <c r="BC48" s="30"/>
      <c r="BD48" s="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</row>
    <row r="49" spans="1:79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7"/>
      <c r="AQ49" s="7"/>
      <c r="AR49" s="88"/>
      <c r="AS49" s="30"/>
      <c r="AT49" s="7"/>
      <c r="AU49" s="7"/>
      <c r="AV49" s="7"/>
      <c r="AW49" s="16"/>
      <c r="AX49" s="30"/>
      <c r="AY49" s="7"/>
      <c r="AZ49" s="113"/>
      <c r="BA49" s="7"/>
      <c r="BB49" s="7"/>
      <c r="BC49" s="30"/>
      <c r="BD49" s="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</row>
    <row r="50" spans="1:79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7"/>
      <c r="AQ50" s="7"/>
      <c r="AR50" s="88"/>
      <c r="AS50" s="30"/>
      <c r="AT50" s="7"/>
      <c r="AU50" s="7"/>
      <c r="AV50" s="7"/>
      <c r="AW50" s="16"/>
      <c r="AX50" s="30"/>
      <c r="AY50" s="7"/>
      <c r="AZ50" s="113"/>
      <c r="BA50" s="7"/>
      <c r="BB50" s="7"/>
      <c r="BC50" s="30"/>
      <c r="BD50" s="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</row>
    <row r="51" spans="1:79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7"/>
      <c r="AQ51" s="7"/>
      <c r="AR51" s="88"/>
      <c r="AS51" s="30"/>
      <c r="AT51" s="7"/>
      <c r="AU51" s="7"/>
      <c r="AV51" s="7"/>
      <c r="AW51" s="16"/>
      <c r="AX51" s="30"/>
      <c r="AY51" s="7"/>
      <c r="AZ51" s="113"/>
      <c r="BA51" s="7"/>
      <c r="BB51" s="7"/>
      <c r="BC51" s="30"/>
      <c r="BD51" s="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</row>
    <row r="52" spans="1:79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7"/>
      <c r="AQ52" s="7"/>
      <c r="AR52" s="88"/>
      <c r="AS52" s="30"/>
      <c r="AT52" s="16"/>
      <c r="AU52" s="7"/>
      <c r="AV52" s="7"/>
      <c r="AW52" s="7"/>
      <c r="AX52" s="30"/>
      <c r="AY52" s="7"/>
      <c r="AZ52" s="113"/>
      <c r="BA52" s="7"/>
      <c r="BB52" s="7"/>
      <c r="BC52" s="30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</row>
    <row r="53" spans="1:79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7"/>
      <c r="AQ53" s="7"/>
      <c r="AR53" s="88"/>
      <c r="AS53" s="30"/>
      <c r="AT53" s="7"/>
      <c r="AU53" s="7"/>
      <c r="AV53" s="7"/>
      <c r="AW53" s="16"/>
      <c r="AX53" s="30"/>
      <c r="AY53" s="7"/>
      <c r="AZ53" s="113"/>
      <c r="BA53" s="7"/>
      <c r="BB53" s="7"/>
      <c r="BC53" s="30"/>
      <c r="BD53" s="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</row>
    <row r="54" spans="1:79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7"/>
      <c r="AQ54" s="7"/>
      <c r="AR54" s="88"/>
      <c r="AS54" s="30"/>
      <c r="AT54" s="16"/>
      <c r="AU54" s="7"/>
      <c r="AV54" s="7"/>
      <c r="AW54" s="7"/>
      <c r="AX54" s="30"/>
      <c r="AY54" s="7"/>
      <c r="AZ54" s="113"/>
      <c r="BA54" s="7"/>
      <c r="BB54" s="7"/>
      <c r="BC54" s="30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</row>
    <row r="55" spans="1:79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7"/>
      <c r="AR55" s="88"/>
      <c r="AS55" s="30"/>
      <c r="AT55" s="16"/>
      <c r="AU55" s="7"/>
      <c r="AV55" s="7"/>
      <c r="AW55" s="7"/>
      <c r="AX55" s="30"/>
      <c r="AY55" s="7"/>
      <c r="AZ55" s="113"/>
      <c r="BA55" s="2"/>
      <c r="BB55" s="7"/>
      <c r="BC55" s="17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</row>
    <row r="56" spans="1:79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7"/>
      <c r="AR56" s="88"/>
      <c r="AS56" s="30"/>
      <c r="AT56" s="16"/>
      <c r="AU56" s="7"/>
      <c r="AV56" s="7"/>
      <c r="AW56" s="7"/>
      <c r="AX56" s="30"/>
      <c r="AY56" s="7"/>
      <c r="AZ56" s="91"/>
      <c r="BA56" s="30"/>
      <c r="BB56" s="104"/>
      <c r="BC56" s="17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</row>
    <row r="57" spans="1:79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7"/>
      <c r="AR57" s="88"/>
      <c r="AS57" s="30"/>
      <c r="AT57" s="16"/>
      <c r="AU57" s="7"/>
      <c r="AV57" s="7"/>
      <c r="AW57" s="7"/>
      <c r="AX57" s="30"/>
      <c r="AY57" s="7"/>
      <c r="AZ57" s="91"/>
      <c r="BA57" s="30"/>
      <c r="BB57" s="104"/>
      <c r="BC57" s="17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</row>
    <row r="58" spans="1:79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7"/>
      <c r="AR58" s="88"/>
      <c r="AS58" s="30"/>
      <c r="AT58" s="16"/>
      <c r="AU58" s="7"/>
      <c r="AV58" s="7"/>
      <c r="AW58" s="7"/>
      <c r="AX58" s="30"/>
      <c r="AY58" s="7"/>
      <c r="AZ58" s="127"/>
      <c r="BA58" s="2"/>
      <c r="BB58" s="7"/>
      <c r="BC58" s="17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87"/>
      <c r="BP58" s="87"/>
      <c r="BQ58" s="87"/>
      <c r="BR58" s="87"/>
      <c r="BS58" s="87"/>
      <c r="BT58" s="87"/>
      <c r="BU58" s="87"/>
      <c r="BV58" s="87"/>
      <c r="BW58" s="87"/>
      <c r="BX58" s="87"/>
      <c r="BY58" s="87"/>
      <c r="BZ58" s="87"/>
      <c r="CA58" s="87"/>
    </row>
    <row r="59" spans="1:79" ht="1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7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87"/>
      <c r="BP59" s="87"/>
      <c r="BQ59" s="87"/>
      <c r="BR59" s="90"/>
      <c r="BS59" s="90"/>
      <c r="BT59" s="90"/>
      <c r="BU59" s="90"/>
      <c r="BV59" s="90"/>
      <c r="BW59" s="90"/>
      <c r="BX59" s="90"/>
      <c r="BY59" s="87"/>
      <c r="BZ59" s="87"/>
      <c r="CA59" s="87"/>
    </row>
    <row r="60" spans="1:79" ht="21" x14ac:dyDescent="0.4">
      <c r="A60" s="126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  <c r="CA60" s="87"/>
    </row>
    <row r="61" spans="1:79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</row>
    <row r="62" spans="1:79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16"/>
      <c r="AR62" s="2"/>
      <c r="AS62" s="2"/>
      <c r="AT62" s="23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7"/>
      <c r="CA62" s="87"/>
    </row>
    <row r="63" spans="1:79" x14ac:dyDescent="0.3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6"/>
      <c r="AO63" s="87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87"/>
      <c r="BE63" s="13"/>
      <c r="BF63" s="13"/>
      <c r="BG63" s="13"/>
      <c r="BH63" s="13"/>
      <c r="BI63" s="13"/>
      <c r="BJ63" s="13"/>
      <c r="BK63" s="46"/>
      <c r="BR63" s="13"/>
      <c r="BY63" s="87"/>
      <c r="BZ63" s="87"/>
      <c r="CA63" s="87"/>
    </row>
    <row r="64" spans="1:79" x14ac:dyDescent="0.3">
      <c r="A64" s="30"/>
      <c r="B64" s="7"/>
      <c r="C64" s="7"/>
      <c r="D64" s="8"/>
      <c r="E64" s="7"/>
      <c r="F64" s="91"/>
      <c r="G64" s="96"/>
      <c r="H64" s="7"/>
      <c r="I64" s="7"/>
      <c r="J64" s="97"/>
      <c r="K64" s="7"/>
      <c r="L64" s="7"/>
      <c r="M64" s="7"/>
      <c r="N64" s="7"/>
      <c r="O64" s="7"/>
      <c r="P64" s="7"/>
      <c r="Q64" s="97"/>
      <c r="R64" s="7"/>
      <c r="S64" s="7"/>
      <c r="T64" s="7"/>
      <c r="U64" s="7"/>
      <c r="V64" s="96"/>
      <c r="W64" s="7"/>
      <c r="X64" s="7"/>
      <c r="Y64" s="96"/>
      <c r="Z64" s="7"/>
      <c r="AA64" s="7"/>
      <c r="AB64" s="99"/>
      <c r="AC64" s="7"/>
      <c r="AD64" s="7"/>
      <c r="AE64" s="7"/>
      <c r="AF64" s="96"/>
      <c r="AG64" s="7"/>
      <c r="AH64" s="7"/>
      <c r="AI64" s="7"/>
      <c r="AJ64" s="96"/>
      <c r="AK64" s="97"/>
      <c r="AL64" s="97"/>
      <c r="AM64" s="97"/>
      <c r="AN64" s="7"/>
      <c r="AO64" s="87"/>
      <c r="AP64" s="7"/>
      <c r="AQ64" s="7"/>
      <c r="AR64" s="88"/>
      <c r="AS64" s="30"/>
      <c r="AT64" s="7"/>
      <c r="AU64" s="7"/>
      <c r="AV64" s="7"/>
      <c r="AW64" s="16"/>
      <c r="AX64" s="30"/>
      <c r="AY64" s="7"/>
      <c r="AZ64" s="91"/>
      <c r="BA64" s="7"/>
      <c r="BB64" s="7"/>
      <c r="BC64" s="30"/>
      <c r="BD64" s="7"/>
      <c r="BE64" s="128"/>
      <c r="BF64" s="30"/>
      <c r="BG64" s="30"/>
      <c r="BH64" s="97"/>
      <c r="BI64" s="30"/>
      <c r="BJ64" s="30"/>
      <c r="BK64" s="20"/>
      <c r="BR64" s="101"/>
      <c r="BY64" s="87"/>
      <c r="BZ64" s="87"/>
      <c r="CA64" s="87"/>
    </row>
    <row r="65" spans="1:79" x14ac:dyDescent="0.3">
      <c r="A65" s="30"/>
      <c r="B65" s="7"/>
      <c r="C65" s="7"/>
      <c r="D65" s="8"/>
      <c r="E65" s="7"/>
      <c r="F65" s="91"/>
      <c r="G65" s="96"/>
      <c r="H65" s="7"/>
      <c r="I65" s="7"/>
      <c r="J65" s="97"/>
      <c r="K65" s="7"/>
      <c r="L65" s="7"/>
      <c r="M65" s="7"/>
      <c r="N65" s="7"/>
      <c r="O65" s="7"/>
      <c r="P65" s="7"/>
      <c r="Q65" s="97"/>
      <c r="R65" s="7"/>
      <c r="S65" s="7"/>
      <c r="T65" s="7"/>
      <c r="U65" s="7"/>
      <c r="V65" s="96"/>
      <c r="W65" s="7"/>
      <c r="X65" s="7"/>
      <c r="Y65" s="96"/>
      <c r="Z65" s="7"/>
      <c r="AA65" s="7"/>
      <c r="AB65" s="99"/>
      <c r="AC65" s="7"/>
      <c r="AD65" s="7"/>
      <c r="AE65" s="7"/>
      <c r="AF65" s="96"/>
      <c r="AG65" s="7"/>
      <c r="AH65" s="7"/>
      <c r="AI65" s="7"/>
      <c r="AJ65" s="96"/>
      <c r="AK65" s="97"/>
      <c r="AL65" s="97"/>
      <c r="AM65" s="97"/>
      <c r="AN65" s="7"/>
      <c r="AO65" s="87"/>
      <c r="AP65" s="7"/>
      <c r="AQ65" s="7"/>
      <c r="AR65" s="88"/>
      <c r="AS65" s="30"/>
      <c r="AT65" s="7"/>
      <c r="AU65" s="7"/>
      <c r="AV65" s="7"/>
      <c r="AW65" s="16"/>
      <c r="AX65" s="30"/>
      <c r="AY65" s="7"/>
      <c r="AZ65" s="91"/>
      <c r="BA65" s="7"/>
      <c r="BB65" s="7"/>
      <c r="BC65" s="30"/>
      <c r="BD65" s="7"/>
      <c r="BE65" s="7"/>
      <c r="BF65" s="30"/>
      <c r="BG65" s="30"/>
      <c r="BH65" s="97"/>
      <c r="BI65" s="30"/>
      <c r="BJ65" s="30"/>
      <c r="BK65" s="7"/>
      <c r="BR65" s="101"/>
      <c r="BY65" s="87"/>
      <c r="BZ65" s="87"/>
      <c r="CA65" s="87"/>
    </row>
    <row r="66" spans="1:79" x14ac:dyDescent="0.3">
      <c r="A66" s="30"/>
      <c r="B66" s="7"/>
      <c r="C66" s="7"/>
      <c r="D66" s="8"/>
      <c r="E66" s="7"/>
      <c r="F66" s="91"/>
      <c r="G66" s="96"/>
      <c r="H66" s="7"/>
      <c r="I66" s="7"/>
      <c r="J66" s="97"/>
      <c r="K66" s="7"/>
      <c r="L66" s="7"/>
      <c r="M66" s="7"/>
      <c r="N66" s="7"/>
      <c r="O66" s="7"/>
      <c r="P66" s="7"/>
      <c r="Q66" s="97"/>
      <c r="R66" s="7"/>
      <c r="S66" s="7"/>
      <c r="T66" s="7"/>
      <c r="U66" s="7"/>
      <c r="V66" s="96"/>
      <c r="W66" s="7"/>
      <c r="X66" s="7"/>
      <c r="Y66" s="96"/>
      <c r="Z66" s="7"/>
      <c r="AA66" s="7"/>
      <c r="AB66" s="99"/>
      <c r="AC66" s="7"/>
      <c r="AD66" s="7"/>
      <c r="AE66" s="7"/>
      <c r="AF66" s="96"/>
      <c r="AG66" s="7"/>
      <c r="AH66" s="7"/>
      <c r="AI66" s="7"/>
      <c r="AJ66" s="96"/>
      <c r="AK66" s="97"/>
      <c r="AL66" s="97"/>
      <c r="AM66" s="97"/>
      <c r="AN66" s="7"/>
      <c r="AO66" s="87"/>
      <c r="AP66" s="7"/>
      <c r="AQ66" s="7"/>
      <c r="AR66" s="88"/>
      <c r="AS66" s="30"/>
      <c r="AT66" s="16"/>
      <c r="AU66" s="7"/>
      <c r="AV66" s="7"/>
      <c r="AW66" s="7"/>
      <c r="AX66" s="30"/>
      <c r="AY66" s="7"/>
      <c r="AZ66" s="91"/>
      <c r="BA66" s="7"/>
      <c r="BB66" s="7"/>
      <c r="BC66" s="30"/>
      <c r="BD66" s="7"/>
      <c r="BE66" s="7"/>
      <c r="BF66" s="30"/>
      <c r="BG66" s="30"/>
      <c r="BH66" s="97"/>
      <c r="BI66" s="30"/>
      <c r="BJ66" s="30"/>
      <c r="BK66" s="7"/>
      <c r="BR66" s="101"/>
      <c r="BY66" s="87"/>
      <c r="BZ66" s="87"/>
      <c r="CA66" s="87"/>
    </row>
    <row r="67" spans="1:79" x14ac:dyDescent="0.3">
      <c r="A67" s="30"/>
      <c r="B67" s="7"/>
      <c r="C67" s="7"/>
      <c r="D67" s="8"/>
      <c r="E67" s="7"/>
      <c r="F67" s="91"/>
      <c r="G67" s="96"/>
      <c r="H67" s="7"/>
      <c r="I67" s="7"/>
      <c r="J67" s="97"/>
      <c r="K67" s="7"/>
      <c r="L67" s="7"/>
      <c r="M67" s="7"/>
      <c r="N67" s="7"/>
      <c r="O67" s="7"/>
      <c r="P67" s="7"/>
      <c r="Q67" s="97"/>
      <c r="R67" s="7"/>
      <c r="S67" s="7"/>
      <c r="T67" s="7"/>
      <c r="U67" s="7"/>
      <c r="V67" s="96"/>
      <c r="W67" s="7"/>
      <c r="X67" s="7"/>
      <c r="Y67" s="96"/>
      <c r="Z67" s="7"/>
      <c r="AA67" s="7"/>
      <c r="AB67" s="99"/>
      <c r="AC67" s="7"/>
      <c r="AD67" s="7"/>
      <c r="AE67" s="7"/>
      <c r="AF67" s="96"/>
      <c r="AG67" s="7"/>
      <c r="AH67" s="7"/>
      <c r="AI67" s="7"/>
      <c r="AJ67" s="96"/>
      <c r="AK67" s="97"/>
      <c r="AL67" s="97"/>
      <c r="AM67" s="97"/>
      <c r="AN67" s="7"/>
      <c r="AO67" s="87"/>
      <c r="AP67" s="7"/>
      <c r="AQ67" s="7"/>
      <c r="AR67" s="88"/>
      <c r="AS67" s="30"/>
      <c r="AT67" s="7"/>
      <c r="AU67" s="7"/>
      <c r="AV67" s="7"/>
      <c r="AW67" s="16"/>
      <c r="AX67" s="30"/>
      <c r="AY67" s="7"/>
      <c r="AZ67" s="91"/>
      <c r="BA67" s="7"/>
      <c r="BB67" s="7"/>
      <c r="BC67" s="30"/>
      <c r="BD67" s="7"/>
      <c r="BE67" s="7"/>
      <c r="BF67" s="30"/>
      <c r="BG67" s="30"/>
      <c r="BH67" s="97"/>
      <c r="BI67" s="30"/>
      <c r="BJ67" s="30"/>
      <c r="BK67" s="7"/>
      <c r="BR67" s="101"/>
      <c r="BY67" s="87"/>
      <c r="BZ67" s="87"/>
      <c r="CA67" s="87"/>
    </row>
    <row r="68" spans="1:79" x14ac:dyDescent="0.3">
      <c r="A68" s="30"/>
      <c r="B68" s="7"/>
      <c r="C68" s="7"/>
      <c r="D68" s="8"/>
      <c r="E68" s="7"/>
      <c r="F68" s="91"/>
      <c r="G68" s="96"/>
      <c r="H68" s="7"/>
      <c r="I68" s="7"/>
      <c r="J68" s="97"/>
      <c r="K68" s="7"/>
      <c r="L68" s="7"/>
      <c r="M68" s="7"/>
      <c r="N68" s="7"/>
      <c r="O68" s="7"/>
      <c r="P68" s="7"/>
      <c r="Q68" s="97"/>
      <c r="R68" s="7"/>
      <c r="S68" s="7"/>
      <c r="T68" s="7"/>
      <c r="U68" s="7"/>
      <c r="V68" s="96"/>
      <c r="W68" s="7"/>
      <c r="X68" s="7"/>
      <c r="Y68" s="96"/>
      <c r="Z68" s="7"/>
      <c r="AA68" s="7"/>
      <c r="AB68" s="99"/>
      <c r="AC68" s="7"/>
      <c r="AD68" s="7"/>
      <c r="AE68" s="7"/>
      <c r="AF68" s="96"/>
      <c r="AG68" s="7"/>
      <c r="AH68" s="7"/>
      <c r="AI68" s="7"/>
      <c r="AJ68" s="96"/>
      <c r="AK68" s="97"/>
      <c r="AL68" s="97"/>
      <c r="AM68" s="97"/>
      <c r="AN68" s="7"/>
      <c r="AO68" s="87"/>
      <c r="AP68" s="7"/>
      <c r="AQ68" s="7"/>
      <c r="AR68" s="88"/>
      <c r="AS68" s="30"/>
      <c r="AT68" s="7"/>
      <c r="AU68" s="7"/>
      <c r="AV68" s="7"/>
      <c r="AW68" s="16"/>
      <c r="AX68" s="30"/>
      <c r="AY68" s="7"/>
      <c r="AZ68" s="91"/>
      <c r="BA68" s="7"/>
      <c r="BB68" s="7"/>
      <c r="BC68" s="30"/>
      <c r="BD68" s="7"/>
      <c r="BE68" s="7"/>
      <c r="BF68" s="30"/>
      <c r="BG68" s="30"/>
      <c r="BH68" s="7"/>
      <c r="BI68" s="30"/>
      <c r="BJ68" s="30"/>
      <c r="BK68" s="7"/>
      <c r="BR68" s="101"/>
      <c r="BY68" s="87"/>
      <c r="BZ68" s="87"/>
      <c r="CA68" s="87"/>
    </row>
    <row r="69" spans="1:79" x14ac:dyDescent="0.3">
      <c r="A69" s="30"/>
      <c r="B69" s="7"/>
      <c r="C69" s="7"/>
      <c r="D69" s="8"/>
      <c r="E69" s="7"/>
      <c r="F69" s="91"/>
      <c r="G69" s="96"/>
      <c r="H69" s="7"/>
      <c r="I69" s="7"/>
      <c r="J69" s="97"/>
      <c r="K69" s="7"/>
      <c r="L69" s="7"/>
      <c r="M69" s="7"/>
      <c r="N69" s="7"/>
      <c r="O69" s="7"/>
      <c r="P69" s="7"/>
      <c r="Q69" s="97"/>
      <c r="R69" s="7"/>
      <c r="S69" s="7"/>
      <c r="T69" s="7"/>
      <c r="U69" s="7"/>
      <c r="V69" s="96"/>
      <c r="W69" s="7"/>
      <c r="X69" s="7"/>
      <c r="Y69" s="96"/>
      <c r="Z69" s="7"/>
      <c r="AA69" s="7"/>
      <c r="AB69" s="99"/>
      <c r="AC69" s="7"/>
      <c r="AD69" s="7"/>
      <c r="AE69" s="7"/>
      <c r="AF69" s="96"/>
      <c r="AG69" s="7"/>
      <c r="AH69" s="7"/>
      <c r="AI69" s="7"/>
      <c r="AJ69" s="96"/>
      <c r="AK69" s="97"/>
      <c r="AL69" s="97"/>
      <c r="AM69" s="97"/>
      <c r="AN69" s="7"/>
      <c r="AO69" s="87"/>
      <c r="AP69" s="7"/>
      <c r="AQ69" s="7"/>
      <c r="AR69" s="88"/>
      <c r="AS69" s="30"/>
      <c r="AT69" s="16"/>
      <c r="AU69" s="7"/>
      <c r="AV69" s="7"/>
      <c r="AW69" s="7"/>
      <c r="AX69" s="30"/>
      <c r="AY69" s="7"/>
      <c r="AZ69" s="91"/>
      <c r="BA69" s="7"/>
      <c r="BB69" s="7"/>
      <c r="BC69" s="30"/>
      <c r="BD69" s="7"/>
      <c r="BE69" s="128"/>
      <c r="BF69" s="30"/>
      <c r="BG69" s="30"/>
      <c r="BH69" s="97"/>
      <c r="BI69" s="30"/>
      <c r="BJ69" s="30"/>
      <c r="BK69" s="8"/>
      <c r="BR69" s="103"/>
      <c r="BY69" s="87"/>
      <c r="BZ69" s="87"/>
      <c r="CA69" s="87"/>
    </row>
    <row r="70" spans="1:79" x14ac:dyDescent="0.3">
      <c r="A70" s="30"/>
      <c r="B70" s="7"/>
      <c r="C70" s="7"/>
      <c r="D70" s="8"/>
      <c r="E70" s="7"/>
      <c r="F70" s="91"/>
      <c r="G70" s="96"/>
      <c r="H70" s="7"/>
      <c r="I70" s="7"/>
      <c r="J70" s="97"/>
      <c r="K70" s="7"/>
      <c r="L70" s="7"/>
      <c r="M70" s="7"/>
      <c r="N70" s="7"/>
      <c r="O70" s="7"/>
      <c r="P70" s="7"/>
      <c r="Q70" s="97"/>
      <c r="R70" s="7"/>
      <c r="S70" s="7"/>
      <c r="T70" s="7"/>
      <c r="U70" s="7"/>
      <c r="V70" s="96"/>
      <c r="W70" s="7"/>
      <c r="X70" s="7"/>
      <c r="Y70" s="96"/>
      <c r="Z70" s="7"/>
      <c r="AA70" s="7"/>
      <c r="AB70" s="99"/>
      <c r="AC70" s="7"/>
      <c r="AD70" s="7"/>
      <c r="AE70" s="7"/>
      <c r="AF70" s="96"/>
      <c r="AG70" s="7"/>
      <c r="AH70" s="7"/>
      <c r="AI70" s="7"/>
      <c r="AJ70" s="96"/>
      <c r="AK70" s="97"/>
      <c r="AL70" s="97"/>
      <c r="AM70" s="97"/>
      <c r="AN70" s="7"/>
      <c r="AO70" s="87"/>
      <c r="AP70" s="7"/>
      <c r="AQ70" s="7"/>
      <c r="AR70" s="88"/>
      <c r="AS70" s="30"/>
      <c r="AT70" s="7"/>
      <c r="AU70" s="7"/>
      <c r="AV70" s="7"/>
      <c r="AW70" s="16"/>
      <c r="AX70" s="30"/>
      <c r="AY70" s="7"/>
      <c r="AZ70" s="91"/>
      <c r="BA70" s="7"/>
      <c r="BB70" s="7"/>
      <c r="BC70" s="30"/>
      <c r="BD70" s="7"/>
      <c r="BE70" s="7"/>
      <c r="BF70" s="30"/>
      <c r="BG70" s="30"/>
      <c r="BH70" s="97"/>
      <c r="BI70" s="30"/>
      <c r="BJ70" s="30"/>
      <c r="BK70" s="7"/>
      <c r="BR70" s="101"/>
      <c r="BY70" s="87"/>
      <c r="BZ70" s="87"/>
      <c r="CA70" s="87"/>
    </row>
    <row r="71" spans="1:79" x14ac:dyDescent="0.3">
      <c r="A71" s="30"/>
      <c r="B71" s="7"/>
      <c r="C71" s="7"/>
      <c r="D71" s="8"/>
      <c r="E71" s="7"/>
      <c r="F71" s="91"/>
      <c r="G71" s="96"/>
      <c r="H71" s="7"/>
      <c r="I71" s="7"/>
      <c r="J71" s="97"/>
      <c r="K71" s="7"/>
      <c r="L71" s="7"/>
      <c r="M71" s="7"/>
      <c r="N71" s="7"/>
      <c r="O71" s="7"/>
      <c r="P71" s="7"/>
      <c r="Q71" s="97"/>
      <c r="R71" s="7"/>
      <c r="S71" s="7"/>
      <c r="T71" s="7"/>
      <c r="U71" s="7"/>
      <c r="V71" s="96"/>
      <c r="W71" s="7"/>
      <c r="X71" s="7"/>
      <c r="Y71" s="96"/>
      <c r="Z71" s="7"/>
      <c r="AA71" s="7"/>
      <c r="AB71" s="99"/>
      <c r="AC71" s="7"/>
      <c r="AD71" s="7"/>
      <c r="AE71" s="7"/>
      <c r="AF71" s="96"/>
      <c r="AG71" s="7"/>
      <c r="AH71" s="7"/>
      <c r="AI71" s="7"/>
      <c r="AJ71" s="96"/>
      <c r="AK71" s="97"/>
      <c r="AL71" s="97"/>
      <c r="AM71" s="97"/>
      <c r="AN71" s="7"/>
      <c r="AO71" s="87"/>
      <c r="AP71" s="7"/>
      <c r="AQ71" s="23"/>
      <c r="AR71" s="24"/>
      <c r="AS71" s="25"/>
      <c r="AT71" s="23"/>
      <c r="AU71" s="23"/>
      <c r="AV71" s="23"/>
      <c r="AW71" s="23"/>
      <c r="AX71" s="25"/>
      <c r="AY71" s="23"/>
      <c r="AZ71" s="91"/>
      <c r="BA71" s="23"/>
      <c r="BB71" s="7"/>
      <c r="BC71" s="30"/>
      <c r="BD71" s="87"/>
      <c r="BE71" s="7"/>
      <c r="BF71" s="30"/>
      <c r="BG71" s="30"/>
      <c r="BH71" s="97"/>
      <c r="BI71" s="30"/>
      <c r="BJ71" s="30"/>
      <c r="BK71" s="7"/>
      <c r="BR71" s="101"/>
      <c r="BY71" s="87"/>
      <c r="BZ71" s="87"/>
      <c r="CA71" s="87"/>
    </row>
    <row r="72" spans="1:79" x14ac:dyDescent="0.3">
      <c r="A72" s="30"/>
      <c r="B72" s="7"/>
      <c r="C72" s="7"/>
      <c r="D72" s="8"/>
      <c r="E72" s="7"/>
      <c r="F72" s="91"/>
      <c r="G72" s="96"/>
      <c r="H72" s="7"/>
      <c r="I72" s="7"/>
      <c r="J72" s="97"/>
      <c r="K72" s="7"/>
      <c r="L72" s="7"/>
      <c r="M72" s="7"/>
      <c r="N72" s="7"/>
      <c r="O72" s="7"/>
      <c r="P72" s="7"/>
      <c r="Q72" s="97"/>
      <c r="R72" s="7"/>
      <c r="S72" s="7"/>
      <c r="T72" s="7"/>
      <c r="U72" s="7"/>
      <c r="V72" s="96"/>
      <c r="W72" s="7"/>
      <c r="X72" s="7"/>
      <c r="Y72" s="96"/>
      <c r="Z72" s="7"/>
      <c r="AA72" s="7"/>
      <c r="AB72" s="99"/>
      <c r="AC72" s="7"/>
      <c r="AD72" s="7"/>
      <c r="AE72" s="7"/>
      <c r="AF72" s="96"/>
      <c r="AG72" s="7"/>
      <c r="AH72" s="7"/>
      <c r="AI72" s="7"/>
      <c r="AJ72" s="96"/>
      <c r="AK72" s="97"/>
      <c r="AL72" s="97"/>
      <c r="AM72" s="97"/>
      <c r="AN72" s="7"/>
      <c r="AO72" s="87"/>
      <c r="AP72" s="7"/>
      <c r="AQ72" s="7"/>
      <c r="AR72" s="88"/>
      <c r="AS72" s="30"/>
      <c r="AT72" s="7"/>
      <c r="AU72" s="7"/>
      <c r="AV72" s="7"/>
      <c r="AW72" s="16"/>
      <c r="AX72" s="30"/>
      <c r="AY72" s="7"/>
      <c r="AZ72" s="91"/>
      <c r="BA72" s="7"/>
      <c r="BB72" s="7"/>
      <c r="BC72" s="30"/>
      <c r="BD72" s="7"/>
      <c r="BE72" s="7"/>
      <c r="BF72" s="30"/>
      <c r="BG72" s="30"/>
      <c r="BH72" s="97"/>
      <c r="BI72" s="30"/>
      <c r="BJ72" s="30"/>
      <c r="BK72" s="7"/>
      <c r="BR72" s="101"/>
      <c r="BY72" s="87"/>
      <c r="BZ72" s="87"/>
      <c r="CA72" s="87"/>
    </row>
    <row r="73" spans="1:79" x14ac:dyDescent="0.3">
      <c r="A73" s="30"/>
      <c r="B73" s="7"/>
      <c r="C73" s="7"/>
      <c r="D73" s="8"/>
      <c r="E73" s="7"/>
      <c r="F73" s="91"/>
      <c r="G73" s="96"/>
      <c r="H73" s="7"/>
      <c r="I73" s="7"/>
      <c r="J73" s="97"/>
      <c r="K73" s="7"/>
      <c r="L73" s="7"/>
      <c r="M73" s="7"/>
      <c r="N73" s="7"/>
      <c r="O73" s="7"/>
      <c r="P73" s="7"/>
      <c r="Q73" s="97"/>
      <c r="R73" s="7"/>
      <c r="S73" s="7"/>
      <c r="T73" s="7"/>
      <c r="U73" s="7"/>
      <c r="V73" s="96"/>
      <c r="W73" s="7"/>
      <c r="X73" s="7"/>
      <c r="Y73" s="96"/>
      <c r="Z73" s="7"/>
      <c r="AA73" s="7"/>
      <c r="AB73" s="99"/>
      <c r="AC73" s="7"/>
      <c r="AD73" s="7"/>
      <c r="AE73" s="7"/>
      <c r="AF73" s="96"/>
      <c r="AG73" s="7"/>
      <c r="AH73" s="7"/>
      <c r="AI73" s="7"/>
      <c r="AJ73" s="96"/>
      <c r="AK73" s="97"/>
      <c r="AL73" s="97"/>
      <c r="AM73" s="97"/>
      <c r="AN73" s="7"/>
      <c r="AO73" s="87"/>
      <c r="AP73" s="7"/>
      <c r="AQ73" s="7"/>
      <c r="AR73" s="88"/>
      <c r="AS73" s="30"/>
      <c r="AT73" s="7"/>
      <c r="AU73" s="7"/>
      <c r="AV73" s="7"/>
      <c r="AW73" s="16"/>
      <c r="AX73" s="30"/>
      <c r="AY73" s="7"/>
      <c r="AZ73" s="91"/>
      <c r="BA73" s="9"/>
      <c r="BB73" s="7"/>
      <c r="BC73" s="30"/>
      <c r="BD73" s="7"/>
      <c r="BE73" s="7"/>
      <c r="BF73" s="30"/>
      <c r="BG73" s="30"/>
      <c r="BH73" s="97"/>
      <c r="BI73" s="30"/>
      <c r="BJ73" s="30"/>
      <c r="BK73" s="7"/>
      <c r="BR73" s="101"/>
      <c r="BY73" s="87"/>
      <c r="BZ73" s="87"/>
      <c r="CA73" s="87"/>
    </row>
    <row r="74" spans="1:79" x14ac:dyDescent="0.3">
      <c r="A74" s="30"/>
      <c r="B74" s="7"/>
      <c r="C74" s="7"/>
      <c r="D74" s="8"/>
      <c r="E74" s="7"/>
      <c r="F74" s="91"/>
      <c r="G74" s="96"/>
      <c r="H74" s="7"/>
      <c r="I74" s="7"/>
      <c r="J74" s="97"/>
      <c r="K74" s="7"/>
      <c r="L74" s="7"/>
      <c r="M74" s="7"/>
      <c r="N74" s="7"/>
      <c r="O74" s="7"/>
      <c r="P74" s="7"/>
      <c r="Q74" s="97"/>
      <c r="R74" s="7"/>
      <c r="S74" s="7"/>
      <c r="T74" s="7"/>
      <c r="U74" s="7"/>
      <c r="V74" s="96"/>
      <c r="W74" s="7"/>
      <c r="X74" s="7"/>
      <c r="Y74" s="96"/>
      <c r="Z74" s="7"/>
      <c r="AA74" s="7"/>
      <c r="AB74" s="99"/>
      <c r="AC74" s="7"/>
      <c r="AD74" s="7"/>
      <c r="AE74" s="7"/>
      <c r="AF74" s="96"/>
      <c r="AG74" s="7"/>
      <c r="AH74" s="7"/>
      <c r="AI74" s="7"/>
      <c r="AJ74" s="96"/>
      <c r="AK74" s="97"/>
      <c r="AL74" s="97"/>
      <c r="AM74" s="97"/>
      <c r="AN74" s="7"/>
      <c r="AO74" s="87"/>
      <c r="AP74" s="7"/>
      <c r="AQ74" s="7"/>
      <c r="AR74" s="88"/>
      <c r="AS74" s="30"/>
      <c r="AT74" s="7"/>
      <c r="AU74" s="7"/>
      <c r="AV74" s="7"/>
      <c r="AW74" s="16"/>
      <c r="AX74" s="30"/>
      <c r="AY74" s="7"/>
      <c r="AZ74" s="91"/>
      <c r="BA74" s="7"/>
      <c r="BB74" s="7"/>
      <c r="BC74" s="30"/>
      <c r="BD74" s="7"/>
      <c r="BE74" s="7"/>
      <c r="BF74" s="7"/>
      <c r="BG74" s="7"/>
      <c r="BH74" s="7"/>
      <c r="BI74" s="30"/>
      <c r="BJ74" s="30"/>
      <c r="BK74" s="7"/>
      <c r="BR74" s="7"/>
      <c r="BY74" s="87"/>
      <c r="BZ74" s="87"/>
      <c r="CA74" s="87"/>
    </row>
    <row r="75" spans="1:79" x14ac:dyDescent="0.3">
      <c r="A75" s="30"/>
      <c r="B75" s="7"/>
      <c r="C75" s="7"/>
      <c r="D75" s="8"/>
      <c r="E75" s="7"/>
      <c r="F75" s="91"/>
      <c r="G75" s="96"/>
      <c r="H75" s="7"/>
      <c r="I75" s="7"/>
      <c r="J75" s="97"/>
      <c r="K75" s="7"/>
      <c r="L75" s="7"/>
      <c r="M75" s="7"/>
      <c r="N75" s="7"/>
      <c r="O75" s="7"/>
      <c r="P75" s="7"/>
      <c r="Q75" s="97"/>
      <c r="R75" s="7"/>
      <c r="S75" s="7"/>
      <c r="T75" s="7"/>
      <c r="U75" s="7"/>
      <c r="V75" s="96"/>
      <c r="W75" s="7"/>
      <c r="X75" s="7"/>
      <c r="Y75" s="96"/>
      <c r="Z75" s="7"/>
      <c r="AA75" s="7"/>
      <c r="AB75" s="99"/>
      <c r="AC75" s="7"/>
      <c r="AD75" s="7"/>
      <c r="AE75" s="7"/>
      <c r="AF75" s="96"/>
      <c r="AG75" s="7"/>
      <c r="AH75" s="7"/>
      <c r="AI75" s="7"/>
      <c r="AJ75" s="96"/>
      <c r="AK75" s="97"/>
      <c r="AL75" s="97"/>
      <c r="AM75" s="97"/>
      <c r="AN75" s="7"/>
      <c r="AO75" s="87"/>
      <c r="AP75" s="7"/>
      <c r="AQ75" s="7"/>
      <c r="AR75" s="88"/>
      <c r="AS75" s="30"/>
      <c r="AT75" s="16"/>
      <c r="AU75" s="7"/>
      <c r="AV75" s="7"/>
      <c r="AW75" s="7"/>
      <c r="AX75" s="30"/>
      <c r="AY75" s="7"/>
      <c r="AZ75" s="91"/>
      <c r="BA75" s="7"/>
      <c r="BB75" s="7"/>
      <c r="BC75" s="30"/>
      <c r="BD75" s="7"/>
      <c r="BE75" s="7"/>
      <c r="BF75" s="30"/>
      <c r="BG75" s="30"/>
      <c r="BH75" s="97"/>
      <c r="BI75" s="30"/>
      <c r="BJ75" s="30"/>
      <c r="BK75" s="7"/>
      <c r="BR75" s="7"/>
      <c r="BY75" s="87"/>
      <c r="BZ75" s="87"/>
      <c r="CA75" s="87"/>
    </row>
    <row r="76" spans="1:79" x14ac:dyDescent="0.3">
      <c r="A76" s="30"/>
      <c r="B76" s="7"/>
      <c r="C76" s="7"/>
      <c r="D76" s="8"/>
      <c r="E76" s="7"/>
      <c r="F76" s="91"/>
      <c r="G76" s="96"/>
      <c r="H76" s="7"/>
      <c r="I76" s="7"/>
      <c r="J76" s="97"/>
      <c r="K76" s="7"/>
      <c r="L76" s="7"/>
      <c r="M76" s="7"/>
      <c r="N76" s="7"/>
      <c r="O76" s="7"/>
      <c r="P76" s="7"/>
      <c r="Q76" s="97"/>
      <c r="R76" s="7"/>
      <c r="S76" s="7"/>
      <c r="T76" s="7"/>
      <c r="U76" s="7"/>
      <c r="V76" s="96"/>
      <c r="W76" s="7"/>
      <c r="X76" s="7"/>
      <c r="Y76" s="96"/>
      <c r="Z76" s="7"/>
      <c r="AA76" s="7"/>
      <c r="AB76" s="99"/>
      <c r="AC76" s="7"/>
      <c r="AD76" s="7"/>
      <c r="AE76" s="7"/>
      <c r="AF76" s="96"/>
      <c r="AG76" s="7"/>
      <c r="AH76" s="7"/>
      <c r="AI76" s="7"/>
      <c r="AJ76" s="96"/>
      <c r="AK76" s="97"/>
      <c r="AL76" s="97"/>
      <c r="AM76" s="97"/>
      <c r="AN76" s="7"/>
      <c r="AO76" s="87"/>
      <c r="AP76" s="7"/>
      <c r="AQ76" s="7"/>
      <c r="AR76" s="88"/>
      <c r="AS76" s="30"/>
      <c r="AT76" s="7"/>
      <c r="AU76" s="7"/>
      <c r="AV76" s="7"/>
      <c r="AW76" s="16"/>
      <c r="AX76" s="30"/>
      <c r="AY76" s="7"/>
      <c r="AZ76" s="91"/>
      <c r="BA76" s="7"/>
      <c r="BB76" s="7"/>
      <c r="BC76" s="30"/>
      <c r="BD76" s="7"/>
      <c r="BE76" s="7"/>
      <c r="BF76" s="30"/>
      <c r="BG76" s="30"/>
      <c r="BH76" s="97"/>
      <c r="BI76" s="30"/>
      <c r="BJ76" s="30"/>
      <c r="BK76" s="7"/>
      <c r="BR76" s="101"/>
      <c r="BY76" s="87"/>
      <c r="BZ76" s="87"/>
      <c r="CA76" s="87"/>
    </row>
    <row r="77" spans="1:79" x14ac:dyDescent="0.3">
      <c r="A77" s="2"/>
      <c r="B77" s="7"/>
      <c r="C77" s="2"/>
      <c r="D77" s="2"/>
      <c r="E77" s="2"/>
      <c r="F77" s="10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14"/>
      <c r="AC77" s="14"/>
      <c r="AD77" s="2"/>
      <c r="AE77" s="2"/>
      <c r="AF77" s="2"/>
      <c r="AG77" s="2"/>
      <c r="AH77" s="2"/>
      <c r="AI77" s="2"/>
      <c r="AJ77" s="2"/>
      <c r="AK77" s="12"/>
      <c r="AL77" s="12"/>
      <c r="AM77" s="97"/>
      <c r="AN77" s="7"/>
      <c r="AO77" s="87"/>
      <c r="AP77" s="7"/>
      <c r="AQ77" s="7"/>
      <c r="AR77" s="88"/>
      <c r="AS77" s="30"/>
      <c r="AT77" s="7"/>
      <c r="AU77" s="7"/>
      <c r="AV77" s="7"/>
      <c r="AW77" s="16"/>
      <c r="AX77" s="30"/>
      <c r="AY77" s="7"/>
      <c r="AZ77" s="91"/>
      <c r="BA77" s="7"/>
      <c r="BB77" s="7"/>
      <c r="BC77" s="30"/>
      <c r="BD77" s="7"/>
      <c r="BE77" s="7"/>
      <c r="BF77" s="30"/>
      <c r="BG77" s="30"/>
      <c r="BH77" s="97"/>
      <c r="BI77" s="30"/>
      <c r="BJ77" s="30"/>
      <c r="BK77" s="7"/>
      <c r="BR77" s="101"/>
      <c r="BY77" s="87"/>
      <c r="BZ77" s="87"/>
      <c r="CA77" s="87"/>
    </row>
    <row r="78" spans="1:79" x14ac:dyDescent="0.3">
      <c r="A78" s="8"/>
      <c r="B78" s="9"/>
      <c r="C78" s="3"/>
      <c r="D78" s="3"/>
      <c r="E78" s="13"/>
      <c r="F78" s="69"/>
      <c r="G78" s="70"/>
      <c r="H78" s="69"/>
      <c r="I78" s="69"/>
      <c r="J78" s="42"/>
      <c r="K78" s="3"/>
      <c r="L78" s="69"/>
      <c r="M78" s="69"/>
      <c r="N78" s="3"/>
      <c r="O78" s="69"/>
      <c r="P78" s="69"/>
      <c r="Q78" s="42"/>
      <c r="R78" s="3"/>
      <c r="S78" s="69"/>
      <c r="T78" s="69"/>
      <c r="U78" s="69"/>
      <c r="V78" s="70"/>
      <c r="W78" s="3"/>
      <c r="X78" s="69"/>
      <c r="Y78" s="70"/>
      <c r="Z78" s="70"/>
      <c r="AA78" s="69"/>
      <c r="AB78" s="129"/>
      <c r="AC78" s="129"/>
      <c r="AD78" s="69"/>
      <c r="AE78" s="69"/>
      <c r="AF78" s="70"/>
      <c r="AG78" s="69"/>
      <c r="AH78" s="3"/>
      <c r="AI78" s="69"/>
      <c r="AJ78" s="70"/>
      <c r="AK78" s="42"/>
      <c r="AL78" s="12"/>
      <c r="AM78" s="12"/>
      <c r="AN78" s="2"/>
      <c r="AO78" s="87"/>
      <c r="AP78" s="7"/>
      <c r="AQ78" s="7"/>
      <c r="AR78" s="88"/>
      <c r="AS78" s="30"/>
      <c r="AT78" s="7"/>
      <c r="AU78" s="7"/>
      <c r="AV78" s="7"/>
      <c r="AW78" s="16"/>
      <c r="AX78" s="30"/>
      <c r="AY78" s="7"/>
      <c r="AZ78" s="91"/>
      <c r="BA78" s="7"/>
      <c r="BB78" s="7"/>
      <c r="BC78" s="30"/>
      <c r="BD78" s="7"/>
      <c r="BE78" s="7"/>
      <c r="BF78" s="30"/>
      <c r="BG78" s="30"/>
      <c r="BH78" s="97"/>
      <c r="BI78" s="30"/>
      <c r="BJ78" s="30"/>
      <c r="BK78" s="7"/>
      <c r="BR78" s="101"/>
      <c r="BY78" s="87"/>
      <c r="BZ78" s="87"/>
      <c r="CA78" s="87"/>
    </row>
    <row r="79" spans="1:79" x14ac:dyDescent="0.3">
      <c r="A79" s="2"/>
      <c r="B79" s="2"/>
      <c r="C79" s="2"/>
      <c r="D79" s="2"/>
      <c r="E79" s="17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7"/>
      <c r="AJ79" s="2"/>
      <c r="AK79" s="10"/>
      <c r="AL79" s="2"/>
      <c r="AM79" s="12"/>
      <c r="AN79" s="2"/>
      <c r="AO79" s="87"/>
      <c r="AP79" s="7"/>
      <c r="AQ79" s="23"/>
      <c r="AR79" s="24"/>
      <c r="AS79" s="25"/>
      <c r="AT79" s="23"/>
      <c r="AU79" s="23"/>
      <c r="AV79" s="23"/>
      <c r="AW79" s="23"/>
      <c r="AX79" s="25"/>
      <c r="AY79" s="23"/>
      <c r="AZ79" s="26"/>
      <c r="BA79" s="23"/>
      <c r="BB79" s="7"/>
      <c r="BC79" s="30"/>
      <c r="BD79" s="87"/>
      <c r="BE79" s="7"/>
      <c r="BF79" s="30"/>
      <c r="BG79" s="30"/>
      <c r="BH79" s="97"/>
      <c r="BI79" s="30"/>
      <c r="BJ79" s="30"/>
      <c r="BK79" s="7"/>
      <c r="BR79" s="101"/>
      <c r="BY79" s="87"/>
      <c r="BZ79" s="87"/>
      <c r="CA79" s="87"/>
    </row>
    <row r="80" spans="1:79" x14ac:dyDescent="0.3">
      <c r="A80" s="2"/>
      <c r="B80" s="2"/>
      <c r="C80" s="87"/>
      <c r="D80" s="9"/>
      <c r="E80" s="8"/>
      <c r="F80" s="9"/>
      <c r="G80" s="2"/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0"/>
      <c r="AF80" s="6"/>
      <c r="AG80" s="6"/>
      <c r="AH80" s="8"/>
      <c r="AI80" s="7"/>
      <c r="AJ80" s="105"/>
      <c r="AK80" s="8"/>
      <c r="AL80" s="8"/>
      <c r="AM80" s="2"/>
      <c r="AN80" s="2"/>
      <c r="AO80" s="87"/>
      <c r="AP80" s="7"/>
      <c r="AQ80" s="7"/>
      <c r="AR80" s="88"/>
      <c r="AS80" s="30"/>
      <c r="AT80" s="16"/>
      <c r="AU80" s="7"/>
      <c r="AV80" s="7"/>
      <c r="AW80" s="7"/>
      <c r="AX80" s="30"/>
      <c r="AY80" s="7"/>
      <c r="AZ80" s="91"/>
      <c r="BA80" s="7"/>
      <c r="BB80" s="7"/>
      <c r="BC80" s="30"/>
      <c r="BD80" s="7"/>
      <c r="BE80" s="2"/>
      <c r="BF80" s="2"/>
      <c r="BG80" s="2"/>
      <c r="BH80" s="2"/>
      <c r="BI80" s="17"/>
      <c r="BJ80" s="17"/>
      <c r="BK80" s="2"/>
      <c r="BR80" s="2"/>
      <c r="BY80" s="87"/>
      <c r="BZ80" s="87"/>
      <c r="CA80" s="87"/>
    </row>
    <row r="81" spans="1:79" x14ac:dyDescent="0.3">
      <c r="A81" s="2"/>
      <c r="B81" s="2"/>
      <c r="C81" s="81"/>
      <c r="D81" s="89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0"/>
      <c r="AF81" s="21"/>
      <c r="AG81" s="22"/>
      <c r="AH81" s="8"/>
      <c r="AI81" s="101"/>
      <c r="AJ81" s="105"/>
      <c r="AK81" s="8"/>
      <c r="AL81" s="8"/>
      <c r="AM81" s="8"/>
      <c r="AN81" s="2"/>
      <c r="AO81" s="87"/>
      <c r="AP81" s="7"/>
      <c r="AQ81" s="23"/>
      <c r="AR81" s="24"/>
      <c r="AS81" s="25"/>
      <c r="AT81" s="23"/>
      <c r="AU81" s="23"/>
      <c r="AV81" s="23"/>
      <c r="AW81" s="23"/>
      <c r="AX81" s="25"/>
      <c r="AY81" s="23"/>
      <c r="AZ81" s="26"/>
      <c r="BA81" s="23"/>
      <c r="BB81" s="7"/>
      <c r="BC81" s="30"/>
      <c r="BD81" s="2"/>
      <c r="BE81" s="13"/>
      <c r="BF81" s="13"/>
      <c r="BG81" s="13"/>
      <c r="BH81" s="42"/>
      <c r="BI81" s="13"/>
      <c r="BJ81" s="13"/>
      <c r="BK81" s="2"/>
      <c r="BR81" s="51"/>
      <c r="BY81" s="87"/>
      <c r="BZ81" s="87"/>
      <c r="CA81" s="87"/>
    </row>
    <row r="82" spans="1:79" x14ac:dyDescent="0.3">
      <c r="A82" s="89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0"/>
      <c r="AF82" s="21"/>
      <c r="AG82" s="22"/>
      <c r="AH82" s="8"/>
      <c r="AI82" s="103"/>
      <c r="AJ82" s="106"/>
      <c r="AK82" s="8"/>
      <c r="AL82" s="8"/>
      <c r="AM82" s="8"/>
      <c r="AN82" s="2"/>
      <c r="AO82" s="87"/>
      <c r="AP82" s="7"/>
      <c r="AQ82" s="7"/>
      <c r="AR82" s="88"/>
      <c r="AS82" s="30"/>
      <c r="AT82" s="7"/>
      <c r="AU82" s="7"/>
      <c r="AV82" s="7"/>
      <c r="AW82" s="16"/>
      <c r="AX82" s="30"/>
      <c r="AY82" s="7"/>
      <c r="AZ82" s="91"/>
      <c r="BA82" s="7"/>
      <c r="BB82" s="7"/>
      <c r="BC82" s="30"/>
      <c r="BD82" s="2"/>
      <c r="BE82" s="2"/>
      <c r="BF82" s="2"/>
      <c r="BG82" s="2"/>
      <c r="BH82" s="82"/>
      <c r="BI82" s="13"/>
      <c r="BJ82" s="13"/>
      <c r="BK82" s="2"/>
      <c r="BR82" s="2"/>
      <c r="BY82" s="87"/>
      <c r="BZ82" s="87"/>
      <c r="CA82" s="87"/>
    </row>
    <row r="83" spans="1:79" x14ac:dyDescent="0.3">
      <c r="A83" s="6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0"/>
      <c r="AF83" s="8"/>
      <c r="AG83" s="22"/>
      <c r="AH83" s="8"/>
      <c r="AI83" s="103"/>
      <c r="AJ83" s="107"/>
      <c r="AK83" s="8"/>
      <c r="AL83" s="8"/>
      <c r="AM83" s="8"/>
      <c r="AN83" s="2"/>
      <c r="AO83" s="87"/>
      <c r="AP83" s="7"/>
      <c r="AQ83" s="7"/>
      <c r="AR83" s="88"/>
      <c r="AS83" s="30"/>
      <c r="AT83" s="7"/>
      <c r="AU83" s="7"/>
      <c r="AV83" s="7"/>
      <c r="AW83" s="16"/>
      <c r="AX83" s="30"/>
      <c r="AY83" s="7"/>
      <c r="AZ83" s="91"/>
      <c r="BA83" s="7"/>
      <c r="BB83" s="7"/>
      <c r="BC83" s="30"/>
      <c r="BD83" s="2"/>
      <c r="BE83" s="89"/>
      <c r="BF83" s="89"/>
      <c r="BG83" s="89"/>
      <c r="BH83" s="114"/>
      <c r="BI83" s="8"/>
      <c r="BJ83" s="8"/>
      <c r="BK83" s="2"/>
      <c r="BL83" s="9"/>
      <c r="BM83" s="9"/>
      <c r="BN83" s="9"/>
      <c r="BO83" s="114"/>
      <c r="BP83" s="116"/>
      <c r="BQ83" s="89"/>
      <c r="BR83" s="87"/>
      <c r="BS83" s="87"/>
      <c r="BT83" s="87"/>
      <c r="BU83" s="87"/>
      <c r="BV83" s="87"/>
      <c r="BW83" s="87"/>
      <c r="BX83" s="87"/>
      <c r="BY83" s="87"/>
      <c r="BZ83" s="87"/>
      <c r="CA83" s="87"/>
    </row>
    <row r="84" spans="1:79" x14ac:dyDescent="0.3">
      <c r="A84" s="60"/>
      <c r="B84" s="2"/>
      <c r="C84" s="2"/>
      <c r="D84" s="2"/>
      <c r="E84" s="2"/>
      <c r="F84" s="2"/>
      <c r="G84" s="2"/>
      <c r="H84" s="2"/>
      <c r="I84" s="2"/>
      <c r="J84" s="2"/>
      <c r="K84" s="2"/>
      <c r="AM84" s="8"/>
      <c r="AN84" s="2"/>
      <c r="AO84" s="87"/>
      <c r="AP84" s="7"/>
      <c r="AQ84" s="7"/>
      <c r="AR84" s="88"/>
      <c r="AS84" s="30"/>
      <c r="AT84" s="7"/>
      <c r="AU84" s="7"/>
      <c r="AV84" s="7"/>
      <c r="AW84" s="16"/>
      <c r="AX84" s="30"/>
      <c r="AY84" s="7"/>
      <c r="AZ84" s="91"/>
      <c r="BA84" s="7"/>
      <c r="BB84" s="7"/>
      <c r="BC84" s="30"/>
      <c r="BD84" s="2"/>
      <c r="BE84" s="13"/>
      <c r="BF84" s="13"/>
      <c r="BG84" s="13"/>
      <c r="BH84" s="13"/>
      <c r="BI84" s="13"/>
      <c r="BJ84" s="13"/>
      <c r="BK84" s="2"/>
      <c r="BL84" s="2"/>
      <c r="BM84" s="2"/>
      <c r="BN84" s="2"/>
      <c r="BO84" s="2"/>
      <c r="BP84" s="87"/>
      <c r="BQ84" s="87"/>
      <c r="BR84" s="87"/>
      <c r="BS84" s="87"/>
      <c r="BT84" s="87"/>
      <c r="BU84" s="87"/>
      <c r="BV84" s="87"/>
      <c r="BW84" s="87"/>
      <c r="BX84" s="87"/>
      <c r="BY84" s="87"/>
      <c r="BZ84" s="87"/>
      <c r="CA84" s="87"/>
    </row>
    <row r="85" spans="1:79" x14ac:dyDescent="0.3">
      <c r="A85" s="59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0"/>
      <c r="AF85" s="21"/>
      <c r="AG85" s="22"/>
      <c r="AH85" s="8"/>
      <c r="AI85" s="21"/>
      <c r="AJ85" s="22"/>
      <c r="AK85" s="8"/>
      <c r="AL85" s="8"/>
      <c r="AM85" s="8"/>
      <c r="AN85" s="2"/>
      <c r="AO85" s="87"/>
      <c r="AP85" s="7"/>
      <c r="AQ85" s="7"/>
      <c r="AR85" s="88"/>
      <c r="AS85" s="30"/>
      <c r="AT85" s="7"/>
      <c r="AU85" s="7"/>
      <c r="AV85" s="7"/>
      <c r="AW85" s="16"/>
      <c r="AX85" s="30"/>
      <c r="AY85" s="7"/>
      <c r="AZ85" s="91"/>
      <c r="BA85" s="7"/>
      <c r="BB85" s="7"/>
      <c r="BC85" s="108"/>
      <c r="BD85" s="7"/>
      <c r="BE85" s="128"/>
      <c r="BF85" s="30"/>
      <c r="BG85" s="30"/>
      <c r="BH85" s="97"/>
      <c r="BI85" s="30"/>
      <c r="BJ85" s="30"/>
      <c r="BK85" s="87"/>
      <c r="BL85" s="87"/>
      <c r="BM85" s="87"/>
      <c r="BN85" s="87"/>
      <c r="BO85" s="87"/>
      <c r="BP85" s="87"/>
      <c r="BQ85" s="87"/>
      <c r="BR85" s="87"/>
      <c r="BS85" s="87"/>
      <c r="BT85" s="87"/>
      <c r="BU85" s="87"/>
      <c r="BV85" s="87"/>
      <c r="BW85" s="87"/>
      <c r="BX85" s="87"/>
      <c r="BY85" s="87"/>
      <c r="BZ85" s="87"/>
      <c r="CA85" s="87"/>
    </row>
    <row r="86" spans="1:79" x14ac:dyDescent="0.3">
      <c r="A86" s="59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87"/>
      <c r="AP86" s="7"/>
      <c r="AQ86" s="7"/>
      <c r="AR86" s="88"/>
      <c r="AS86" s="30"/>
      <c r="AT86" s="16"/>
      <c r="AU86" s="7"/>
      <c r="AV86" s="7"/>
      <c r="AW86" s="7"/>
      <c r="AX86" s="30"/>
      <c r="AY86" s="7"/>
      <c r="AZ86" s="91"/>
      <c r="BA86" s="7"/>
      <c r="BB86" s="7"/>
      <c r="BC86" s="30"/>
      <c r="BD86" s="2"/>
      <c r="BE86" s="7"/>
      <c r="BF86" s="30"/>
      <c r="BG86" s="30"/>
      <c r="BH86" s="97"/>
      <c r="BI86" s="30"/>
      <c r="BJ86" s="30"/>
      <c r="BK86" s="46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87"/>
      <c r="BZ86" s="87"/>
      <c r="CA86" s="87"/>
    </row>
    <row r="87" spans="1:79" x14ac:dyDescent="0.3">
      <c r="A87" s="59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87"/>
      <c r="AP87" s="7"/>
      <c r="AQ87" s="23"/>
      <c r="AR87" s="24"/>
      <c r="AS87" s="25"/>
      <c r="AT87" s="23"/>
      <c r="AU87" s="23"/>
      <c r="AV87" s="23"/>
      <c r="AW87" s="23"/>
      <c r="AX87" s="25"/>
      <c r="AY87" s="23"/>
      <c r="AZ87" s="26"/>
      <c r="BA87" s="23"/>
      <c r="BB87" s="7"/>
      <c r="BC87" s="30"/>
      <c r="BD87" s="87"/>
      <c r="BE87" s="7"/>
      <c r="BF87" s="30"/>
      <c r="BG87" s="30"/>
      <c r="BH87" s="97"/>
      <c r="BI87" s="30"/>
      <c r="BJ87" s="30"/>
      <c r="BK87" s="46"/>
      <c r="BL87" s="84"/>
      <c r="BM87" s="17"/>
      <c r="BN87" s="17"/>
      <c r="BO87" s="12"/>
      <c r="BP87" s="17"/>
      <c r="BQ87" s="17"/>
      <c r="BR87" s="47"/>
      <c r="BS87" s="84"/>
      <c r="BT87" s="17"/>
      <c r="BU87" s="17"/>
      <c r="BV87" s="12"/>
      <c r="BW87" s="17"/>
      <c r="BX87" s="17"/>
      <c r="BY87" s="87"/>
      <c r="BZ87" s="87"/>
      <c r="CA87" s="87"/>
    </row>
    <row r="88" spans="1:79" x14ac:dyDescent="0.3">
      <c r="A88" s="59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87"/>
      <c r="AP88" s="7"/>
      <c r="AQ88" s="7"/>
      <c r="AR88" s="88"/>
      <c r="AS88" s="30"/>
      <c r="AT88" s="16"/>
      <c r="AU88" s="7"/>
      <c r="AV88" s="7"/>
      <c r="AW88" s="7"/>
      <c r="AX88" s="30"/>
      <c r="AY88" s="7"/>
      <c r="AZ88" s="91"/>
      <c r="BA88" s="7"/>
      <c r="BB88" s="7"/>
      <c r="BC88" s="30"/>
      <c r="BD88" s="7"/>
      <c r="BE88" s="7"/>
      <c r="BF88" s="30"/>
      <c r="BG88" s="30"/>
      <c r="BH88" s="97"/>
      <c r="BI88" s="30"/>
      <c r="BJ88" s="30"/>
      <c r="BK88" s="2"/>
      <c r="BL88" s="2"/>
      <c r="BM88" s="17"/>
      <c r="BN88" s="17"/>
      <c r="BO88" s="12"/>
      <c r="BP88" s="17"/>
      <c r="BQ88" s="17"/>
      <c r="BR88" s="47"/>
      <c r="BS88" s="2"/>
      <c r="BT88" s="17"/>
      <c r="BU88" s="17"/>
      <c r="BV88" s="12"/>
      <c r="BW88" s="17"/>
      <c r="BX88" s="17"/>
      <c r="BY88" s="87"/>
      <c r="BZ88" s="87"/>
      <c r="CA88" s="87"/>
    </row>
    <row r="89" spans="1:79" x14ac:dyDescent="0.3">
      <c r="A89" s="59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87"/>
      <c r="AP89" s="7"/>
      <c r="AQ89" s="7"/>
      <c r="AR89" s="88"/>
      <c r="AS89" s="30"/>
      <c r="AT89" s="7"/>
      <c r="AU89" s="7"/>
      <c r="AV89" s="7"/>
      <c r="AW89" s="16"/>
      <c r="AX89" s="30"/>
      <c r="AY89" s="7"/>
      <c r="AZ89" s="91"/>
      <c r="BA89" s="7"/>
      <c r="BB89" s="7"/>
      <c r="BC89" s="30"/>
      <c r="BD89" s="7"/>
      <c r="BE89" s="7"/>
      <c r="BF89" s="30"/>
      <c r="BG89" s="30"/>
      <c r="BH89" s="7"/>
      <c r="BI89" s="30"/>
      <c r="BJ89" s="30"/>
      <c r="BK89" s="2"/>
      <c r="BL89" s="2"/>
      <c r="BM89" s="17"/>
      <c r="BN89" s="17"/>
      <c r="BO89" s="12"/>
      <c r="BP89" s="17"/>
      <c r="BQ89" s="17"/>
      <c r="BR89" s="47"/>
      <c r="BS89" s="2"/>
      <c r="BT89" s="17"/>
      <c r="BU89" s="17"/>
      <c r="BV89" s="12"/>
      <c r="BW89" s="17"/>
      <c r="BX89" s="17"/>
      <c r="BY89" s="87"/>
      <c r="BZ89" s="87"/>
      <c r="CA89" s="87"/>
    </row>
    <row r="90" spans="1:79" x14ac:dyDescent="0.3">
      <c r="A90" s="29"/>
      <c r="B90" s="29"/>
      <c r="C90" s="29"/>
      <c r="D90" s="130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87"/>
      <c r="AP90" s="7"/>
      <c r="AQ90" s="7"/>
      <c r="AR90" s="88"/>
      <c r="AS90" s="30"/>
      <c r="AT90" s="7"/>
      <c r="AU90" s="7"/>
      <c r="AV90" s="7"/>
      <c r="AW90" s="16"/>
      <c r="AX90" s="30"/>
      <c r="AY90" s="7"/>
      <c r="AZ90" s="91"/>
      <c r="BA90" s="9"/>
      <c r="BB90" s="7"/>
      <c r="BC90" s="30"/>
      <c r="BD90" s="87"/>
      <c r="BE90" s="128"/>
      <c r="BF90" s="30"/>
      <c r="BG90" s="30"/>
      <c r="BH90" s="97"/>
      <c r="BI90" s="30"/>
      <c r="BJ90" s="30"/>
      <c r="BK90" s="2"/>
      <c r="BL90" s="2"/>
      <c r="BM90" s="17"/>
      <c r="BN90" s="17"/>
      <c r="BO90" s="12"/>
      <c r="BP90" s="17"/>
      <c r="BQ90" s="17"/>
      <c r="BR90" s="47"/>
      <c r="BS90" s="2"/>
      <c r="BT90" s="17"/>
      <c r="BU90" s="17"/>
      <c r="BV90" s="12"/>
      <c r="BW90" s="17"/>
      <c r="BX90" s="17"/>
      <c r="BY90" s="87"/>
      <c r="BZ90" s="87"/>
      <c r="CA90" s="87"/>
    </row>
    <row r="91" spans="1:79" x14ac:dyDescent="0.3">
      <c r="A91" s="2"/>
      <c r="B91" s="29"/>
      <c r="C91" s="29"/>
      <c r="D91" s="130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87"/>
      <c r="AP91" s="7"/>
      <c r="AQ91" s="23"/>
      <c r="AR91" s="24"/>
      <c r="AS91" s="25"/>
      <c r="AT91" s="23"/>
      <c r="AU91" s="23"/>
      <c r="AV91" s="23"/>
      <c r="AW91" s="23"/>
      <c r="AX91" s="25"/>
      <c r="AY91" s="23"/>
      <c r="AZ91" s="91"/>
      <c r="BA91" s="23"/>
      <c r="BB91" s="7"/>
      <c r="BC91" s="30"/>
      <c r="BD91" s="87"/>
      <c r="BE91" s="7"/>
      <c r="BF91" s="30"/>
      <c r="BG91" s="30"/>
      <c r="BH91" s="97"/>
      <c r="BI91" s="30"/>
      <c r="BJ91" s="30"/>
      <c r="BK91" s="2"/>
      <c r="BL91" s="2"/>
      <c r="BM91" s="17"/>
      <c r="BN91" s="17"/>
      <c r="BO91" s="12"/>
      <c r="BP91" s="17"/>
      <c r="BQ91" s="17"/>
      <c r="BR91" s="47"/>
      <c r="BS91" s="2"/>
      <c r="BT91" s="17"/>
      <c r="BU91" s="17"/>
      <c r="BV91" s="12"/>
      <c r="BW91" s="17"/>
      <c r="BX91" s="17"/>
      <c r="BY91" s="87"/>
      <c r="BZ91" s="87"/>
      <c r="CA91" s="87"/>
    </row>
    <row r="92" spans="1:79" x14ac:dyDescent="0.3">
      <c r="A92" s="2"/>
      <c r="B92" s="29"/>
      <c r="C92" s="29"/>
      <c r="D92" s="130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87"/>
      <c r="AP92" s="7"/>
      <c r="AQ92" s="23"/>
      <c r="AR92" s="24"/>
      <c r="AS92" s="25"/>
      <c r="AT92" s="23"/>
      <c r="AU92" s="23"/>
      <c r="AV92" s="23"/>
      <c r="AW92" s="23"/>
      <c r="AX92" s="25"/>
      <c r="AY92" s="23"/>
      <c r="AZ92" s="26"/>
      <c r="BA92" s="23"/>
      <c r="BB92" s="7"/>
      <c r="BC92" s="30"/>
      <c r="BD92" s="87"/>
      <c r="BE92" s="7"/>
      <c r="BF92" s="30"/>
      <c r="BG92" s="30"/>
      <c r="BH92" s="97"/>
      <c r="BI92" s="30"/>
      <c r="BJ92" s="30"/>
      <c r="BK92" s="13"/>
      <c r="BL92" s="84"/>
      <c r="BM92" s="17"/>
      <c r="BN92" s="17"/>
      <c r="BO92" s="12"/>
      <c r="BP92" s="17"/>
      <c r="BQ92" s="17"/>
      <c r="BR92" s="85"/>
      <c r="BS92" s="84"/>
      <c r="BT92" s="17"/>
      <c r="BU92" s="17"/>
      <c r="BV92" s="12"/>
      <c r="BW92" s="17"/>
      <c r="BX92" s="17"/>
      <c r="BY92" s="87"/>
      <c r="BZ92" s="87"/>
      <c r="CA92" s="87"/>
    </row>
    <row r="93" spans="1:79" x14ac:dyDescent="0.3">
      <c r="A93" s="2"/>
      <c r="B93" s="29"/>
      <c r="C93" s="29"/>
      <c r="D93" s="130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87"/>
      <c r="AP93" s="7"/>
      <c r="AQ93" s="7"/>
      <c r="AR93" s="88"/>
      <c r="AS93" s="30"/>
      <c r="AT93" s="7"/>
      <c r="AU93" s="7"/>
      <c r="AV93" s="7"/>
      <c r="AW93" s="16"/>
      <c r="AX93" s="30"/>
      <c r="AY93" s="7"/>
      <c r="AZ93" s="91"/>
      <c r="BA93" s="9"/>
      <c r="BB93" s="7"/>
      <c r="BC93" s="30"/>
      <c r="BD93" s="87"/>
      <c r="BE93" s="7"/>
      <c r="BF93" s="30"/>
      <c r="BG93" s="30"/>
      <c r="BH93" s="97"/>
      <c r="BI93" s="30"/>
      <c r="BJ93" s="30"/>
      <c r="BK93" s="2"/>
      <c r="BL93" s="2"/>
      <c r="BM93" s="17"/>
      <c r="BN93" s="17"/>
      <c r="BO93" s="12"/>
      <c r="BP93" s="17"/>
      <c r="BQ93" s="17"/>
      <c r="BR93" s="47"/>
      <c r="BS93" s="2"/>
      <c r="BT93" s="17"/>
      <c r="BU93" s="17"/>
      <c r="BV93" s="12"/>
      <c r="BW93" s="17"/>
      <c r="BX93" s="17"/>
      <c r="BY93" s="87"/>
      <c r="BZ93" s="87"/>
      <c r="CA93" s="87"/>
    </row>
    <row r="94" spans="1:79" x14ac:dyDescent="0.3">
      <c r="A94" s="2"/>
      <c r="B94" s="29"/>
      <c r="C94" s="29"/>
      <c r="D94" s="130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87"/>
      <c r="AP94" s="7"/>
      <c r="AQ94" s="23"/>
      <c r="AR94" s="24"/>
      <c r="AS94" s="25"/>
      <c r="AT94" s="23"/>
      <c r="AU94" s="23"/>
      <c r="AV94" s="23"/>
      <c r="AW94" s="23"/>
      <c r="AX94" s="25"/>
      <c r="AY94" s="7"/>
      <c r="AZ94" s="91"/>
      <c r="BA94" s="23"/>
      <c r="BB94" s="7"/>
      <c r="BC94" s="30"/>
      <c r="BD94" s="87"/>
      <c r="BE94" s="7"/>
      <c r="BF94" s="30"/>
      <c r="BG94" s="30"/>
      <c r="BH94" s="97"/>
      <c r="BI94" s="30"/>
      <c r="BJ94" s="30"/>
      <c r="BK94" s="2"/>
      <c r="BL94" s="2"/>
      <c r="BM94" s="17"/>
      <c r="BN94" s="17"/>
      <c r="BO94" s="12"/>
      <c r="BP94" s="17"/>
      <c r="BQ94" s="17"/>
      <c r="BR94" s="47"/>
      <c r="BS94" s="2"/>
      <c r="BT94" s="17"/>
      <c r="BU94" s="17"/>
      <c r="BV94" s="12"/>
      <c r="BW94" s="17"/>
      <c r="BX94" s="17"/>
      <c r="BY94" s="87"/>
      <c r="BZ94" s="87"/>
      <c r="CA94" s="87"/>
    </row>
    <row r="95" spans="1:79" x14ac:dyDescent="0.3">
      <c r="A95" s="2"/>
      <c r="B95" s="2"/>
      <c r="C95" s="2"/>
      <c r="D95" s="1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87"/>
      <c r="AP95" s="7"/>
      <c r="AQ95" s="7"/>
      <c r="AR95" s="88"/>
      <c r="AS95" s="30"/>
      <c r="AT95" s="7"/>
      <c r="AU95" s="7"/>
      <c r="AV95" s="7"/>
      <c r="AW95" s="16"/>
      <c r="AX95" s="30"/>
      <c r="AY95" s="7"/>
      <c r="AZ95" s="91"/>
      <c r="BA95" s="7"/>
      <c r="BB95" s="7"/>
      <c r="BC95" s="30"/>
      <c r="BD95" s="7"/>
      <c r="BE95" s="7"/>
      <c r="BF95" s="7"/>
      <c r="BG95" s="7"/>
      <c r="BH95" s="7"/>
      <c r="BI95" s="30"/>
      <c r="BJ95" s="30"/>
      <c r="BK95" s="2"/>
      <c r="BL95" s="2"/>
      <c r="BM95" s="17"/>
      <c r="BN95" s="17"/>
      <c r="BO95" s="12"/>
      <c r="BP95" s="17"/>
      <c r="BQ95" s="17"/>
      <c r="BR95" s="47"/>
      <c r="BS95" s="2"/>
      <c r="BT95" s="17"/>
      <c r="BU95" s="17"/>
      <c r="BV95" s="12"/>
      <c r="BW95" s="17"/>
      <c r="BX95" s="17"/>
      <c r="BY95" s="87"/>
      <c r="BZ95" s="87"/>
      <c r="CA95" s="87"/>
    </row>
    <row r="96" spans="1:79" x14ac:dyDescent="0.3">
      <c r="A96" s="59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87"/>
      <c r="AP96" s="7"/>
      <c r="AQ96" s="7"/>
      <c r="AR96" s="88"/>
      <c r="AS96" s="30"/>
      <c r="AT96" s="7"/>
      <c r="AU96" s="7"/>
      <c r="AV96" s="7"/>
      <c r="AW96" s="16"/>
      <c r="AX96" s="30"/>
      <c r="AY96" s="7"/>
      <c r="AZ96" s="91"/>
      <c r="BA96" s="7"/>
      <c r="BB96" s="7"/>
      <c r="BC96" s="30"/>
      <c r="BD96" s="7"/>
      <c r="BE96" s="7"/>
      <c r="BF96" s="30"/>
      <c r="BG96" s="30"/>
      <c r="BH96" s="97"/>
      <c r="BI96" s="30"/>
      <c r="BJ96" s="30"/>
      <c r="BK96" s="2"/>
      <c r="BL96" s="2"/>
      <c r="BM96" s="17"/>
      <c r="BN96" s="17"/>
      <c r="BO96" s="12"/>
      <c r="BP96" s="17"/>
      <c r="BQ96" s="17"/>
      <c r="BR96" s="47"/>
      <c r="BS96" s="2"/>
      <c r="BT96" s="17"/>
      <c r="BU96" s="17"/>
      <c r="BV96" s="12"/>
      <c r="BW96" s="17"/>
      <c r="BX96" s="17"/>
      <c r="BY96" s="87"/>
      <c r="BZ96" s="87"/>
      <c r="CA96" s="87"/>
    </row>
    <row r="97" spans="1:79" x14ac:dyDescent="0.3"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87"/>
      <c r="AP97" s="7"/>
      <c r="AQ97" s="7"/>
      <c r="AR97" s="88"/>
      <c r="AS97" s="30"/>
      <c r="AT97" s="16"/>
      <c r="AU97" s="7"/>
      <c r="AV97" s="7"/>
      <c r="AW97" s="7"/>
      <c r="AX97" s="30"/>
      <c r="AY97" s="7"/>
      <c r="AZ97" s="91"/>
      <c r="BA97" s="7"/>
      <c r="BB97" s="7"/>
      <c r="BC97" s="30"/>
      <c r="BD97" s="87"/>
      <c r="BE97" s="7"/>
      <c r="BF97" s="30"/>
      <c r="BG97" s="30"/>
      <c r="BH97" s="97"/>
      <c r="BI97" s="30"/>
      <c r="BJ97" s="30"/>
      <c r="BK97" s="2"/>
      <c r="BL97" s="2"/>
      <c r="BM97" s="17"/>
      <c r="BN97" s="17"/>
      <c r="BO97" s="12"/>
      <c r="BP97" s="17"/>
      <c r="BQ97" s="17"/>
      <c r="BR97" s="2"/>
      <c r="BS97" s="2"/>
      <c r="BT97" s="17"/>
      <c r="BU97" s="17"/>
      <c r="BV97" s="12"/>
      <c r="BW97" s="17"/>
      <c r="BX97" s="17"/>
      <c r="BY97" s="87"/>
      <c r="BZ97" s="87"/>
      <c r="CA97" s="87"/>
    </row>
    <row r="98" spans="1:79" x14ac:dyDescent="0.3"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87"/>
      <c r="AP98" s="7"/>
      <c r="AQ98" s="7"/>
      <c r="AR98" s="88"/>
      <c r="AS98" s="30"/>
      <c r="AT98" s="16"/>
      <c r="AU98" s="7"/>
      <c r="AV98" s="7"/>
      <c r="AW98" s="7"/>
      <c r="AX98" s="30"/>
      <c r="AY98" s="7"/>
      <c r="AZ98" s="91"/>
      <c r="BA98" s="7"/>
      <c r="BB98" s="7"/>
      <c r="BC98" s="30"/>
      <c r="BD98" s="7"/>
      <c r="BE98" s="7"/>
      <c r="BF98" s="30"/>
      <c r="BG98" s="30"/>
      <c r="BH98" s="97"/>
      <c r="BI98" s="30"/>
      <c r="BJ98" s="30"/>
      <c r="BK98" s="2"/>
      <c r="BL98" s="2"/>
      <c r="BM98" s="17"/>
      <c r="BN98" s="17"/>
      <c r="BO98" s="12"/>
      <c r="BP98" s="17"/>
      <c r="BQ98" s="17"/>
      <c r="BR98" s="2"/>
      <c r="BS98" s="2"/>
      <c r="BT98" s="17"/>
      <c r="BU98" s="17"/>
      <c r="BV98" s="12"/>
      <c r="BW98" s="17"/>
      <c r="BX98" s="17"/>
      <c r="BY98" s="87"/>
      <c r="BZ98" s="87"/>
      <c r="CA98" s="87"/>
    </row>
    <row r="99" spans="1:79" x14ac:dyDescent="0.3"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87"/>
      <c r="AP99" s="7"/>
      <c r="AQ99" s="7"/>
      <c r="AR99" s="88"/>
      <c r="AS99" s="30"/>
      <c r="AT99" s="7"/>
      <c r="AU99" s="7"/>
      <c r="AV99" s="7"/>
      <c r="AW99" s="16"/>
      <c r="AX99" s="30"/>
      <c r="AY99" s="7"/>
      <c r="AZ99" s="91"/>
      <c r="BA99" s="7"/>
      <c r="BB99" s="7"/>
      <c r="BC99" s="30"/>
      <c r="BD99" s="7"/>
      <c r="BE99" s="7"/>
      <c r="BF99" s="30"/>
      <c r="BG99" s="30"/>
      <c r="BH99" s="97"/>
      <c r="BI99" s="30"/>
      <c r="BJ99" s="30"/>
      <c r="BK99" s="2"/>
      <c r="BL99" s="2"/>
      <c r="BM99" s="17"/>
      <c r="BN99" s="17"/>
      <c r="BO99" s="12"/>
      <c r="BP99" s="17"/>
      <c r="BQ99" s="17"/>
      <c r="BR99" s="47"/>
      <c r="BS99" s="2"/>
      <c r="BT99" s="17"/>
      <c r="BU99" s="17"/>
      <c r="BV99" s="12"/>
      <c r="BW99" s="17"/>
      <c r="BX99" s="17"/>
      <c r="BY99" s="87"/>
      <c r="BZ99" s="87"/>
      <c r="CA99" s="87"/>
    </row>
    <row r="100" spans="1:79" x14ac:dyDescent="0.3"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87"/>
      <c r="AP100" s="7"/>
      <c r="AQ100" s="7"/>
      <c r="AR100" s="88"/>
      <c r="AS100" s="30"/>
      <c r="AT100" s="16"/>
      <c r="AU100" s="7"/>
      <c r="AV100" s="7"/>
      <c r="AW100" s="7"/>
      <c r="AX100" s="30"/>
      <c r="AY100" s="7"/>
      <c r="AZ100" s="91"/>
      <c r="BA100" s="7"/>
      <c r="BB100" s="7"/>
      <c r="BC100" s="30"/>
      <c r="BD100" s="7"/>
      <c r="BE100" s="7"/>
      <c r="BF100" s="30"/>
      <c r="BG100" s="30"/>
      <c r="BH100" s="97"/>
      <c r="BI100" s="30"/>
      <c r="BJ100" s="30"/>
      <c r="BK100" s="2"/>
      <c r="BL100" s="2"/>
      <c r="BM100" s="17"/>
      <c r="BN100" s="17"/>
      <c r="BO100" s="12"/>
      <c r="BP100" s="17"/>
      <c r="BQ100" s="17"/>
      <c r="BR100" s="47"/>
      <c r="BS100" s="2"/>
      <c r="BT100" s="17"/>
      <c r="BU100" s="17"/>
      <c r="BV100" s="12"/>
      <c r="BW100" s="17"/>
      <c r="BX100" s="17"/>
      <c r="BY100" s="87"/>
      <c r="BZ100" s="87"/>
      <c r="CA100" s="87"/>
    </row>
    <row r="101" spans="1:79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87"/>
      <c r="AP101" s="7"/>
      <c r="AQ101" s="7"/>
      <c r="AR101" s="88"/>
      <c r="AS101" s="30"/>
      <c r="AT101" s="16"/>
      <c r="AU101" s="7"/>
      <c r="AV101" s="7"/>
      <c r="AW101" s="7"/>
      <c r="AX101" s="30"/>
      <c r="AY101" s="7"/>
      <c r="AZ101" s="91"/>
      <c r="BA101" s="7"/>
      <c r="BB101" s="7"/>
      <c r="BC101" s="30"/>
      <c r="BD101" s="7"/>
      <c r="BE101" s="2"/>
      <c r="BF101" s="2"/>
      <c r="BG101" s="2"/>
      <c r="BH101" s="2"/>
      <c r="BI101" s="17"/>
      <c r="BJ101" s="17"/>
      <c r="BK101" s="2"/>
      <c r="BL101" s="86"/>
      <c r="BM101" s="13"/>
      <c r="BN101" s="13"/>
      <c r="BO101" s="42"/>
      <c r="BP101" s="131"/>
      <c r="BQ101" s="131"/>
      <c r="BR101" s="47"/>
      <c r="BS101" s="86"/>
      <c r="BT101" s="13"/>
      <c r="BU101" s="13"/>
      <c r="BV101" s="42"/>
      <c r="BW101" s="50"/>
      <c r="BX101" s="50"/>
      <c r="BY101" s="87"/>
      <c r="BZ101" s="87"/>
      <c r="CA101" s="87"/>
    </row>
    <row r="102" spans="1:79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87"/>
      <c r="AP102" s="7"/>
      <c r="AQ102" s="23"/>
      <c r="AR102" s="24"/>
      <c r="AS102" s="25"/>
      <c r="AT102" s="23"/>
      <c r="AU102" s="23"/>
      <c r="AV102" s="23"/>
      <c r="AW102" s="23"/>
      <c r="AX102" s="25"/>
      <c r="AY102" s="23"/>
      <c r="AZ102" s="26"/>
      <c r="BA102" s="23"/>
      <c r="BB102" s="7"/>
      <c r="BC102" s="30"/>
      <c r="BD102" s="87"/>
      <c r="BE102" s="2"/>
      <c r="BF102" s="13"/>
      <c r="BG102" s="13"/>
      <c r="BH102" s="42"/>
      <c r="BI102" s="13"/>
      <c r="BJ102" s="13"/>
      <c r="BK102" s="2"/>
      <c r="BL102" s="2"/>
      <c r="BM102" s="17"/>
      <c r="BN102" s="17"/>
      <c r="BO102" s="82"/>
      <c r="BP102" s="83"/>
      <c r="BQ102" s="83"/>
      <c r="BR102" s="47"/>
      <c r="BS102" s="2"/>
      <c r="BT102" s="17"/>
      <c r="BU102" s="17"/>
      <c r="BV102" s="82"/>
      <c r="BW102" s="83"/>
      <c r="BX102" s="83"/>
      <c r="BY102" s="87"/>
      <c r="BZ102" s="87"/>
      <c r="CA102" s="87"/>
    </row>
    <row r="103" spans="1:79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87"/>
      <c r="AP103" s="7"/>
      <c r="AQ103" s="23"/>
      <c r="AR103" s="24"/>
      <c r="AS103" s="25"/>
      <c r="AT103" s="23"/>
      <c r="AU103" s="23"/>
      <c r="AV103" s="23"/>
      <c r="AW103" s="23"/>
      <c r="AX103" s="25"/>
      <c r="AY103" s="23"/>
      <c r="AZ103" s="26"/>
      <c r="BA103" s="23"/>
      <c r="BB103" s="7"/>
      <c r="BC103" s="30"/>
      <c r="BD103" s="2"/>
      <c r="BE103" s="2"/>
      <c r="BF103" s="2"/>
      <c r="BG103" s="2"/>
      <c r="BH103" s="82"/>
      <c r="BI103" s="13"/>
      <c r="BJ103" s="13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87"/>
      <c r="BZ103" s="87"/>
      <c r="CA103" s="87"/>
    </row>
    <row r="104" spans="1:79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87"/>
      <c r="AP104" s="7"/>
      <c r="AQ104" s="7"/>
      <c r="AR104" s="88"/>
      <c r="AS104" s="30"/>
      <c r="AT104" s="16"/>
      <c r="AU104" s="7"/>
      <c r="AV104" s="7"/>
      <c r="AW104" s="7"/>
      <c r="AX104" s="30"/>
      <c r="AY104" s="7"/>
      <c r="AZ104" s="91"/>
      <c r="BA104" s="7"/>
      <c r="BB104" s="7"/>
      <c r="BC104" s="30"/>
      <c r="BD104" s="2"/>
      <c r="BE104" s="13"/>
      <c r="BF104" s="13"/>
      <c r="BG104" s="13"/>
      <c r="BH104" s="42"/>
      <c r="BI104" s="13"/>
      <c r="BJ104" s="13"/>
      <c r="BK104" s="2"/>
      <c r="BL104" s="2"/>
      <c r="BM104" s="13"/>
      <c r="BN104" s="13"/>
      <c r="BO104" s="42"/>
      <c r="BP104" s="51"/>
      <c r="BQ104" s="51"/>
      <c r="BR104" s="51"/>
      <c r="BS104" s="2"/>
      <c r="BT104" s="13"/>
      <c r="BU104" s="13"/>
      <c r="BV104" s="42"/>
      <c r="BW104" s="56"/>
      <c r="BX104" s="56"/>
      <c r="BY104" s="87"/>
      <c r="BZ104" s="87"/>
      <c r="CA104" s="87"/>
    </row>
    <row r="105" spans="1:79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87"/>
      <c r="AP105" s="7"/>
      <c r="AQ105" s="7"/>
      <c r="AR105" s="88"/>
      <c r="AS105" s="30"/>
      <c r="AT105" s="16"/>
      <c r="AU105" s="7"/>
      <c r="AV105" s="7"/>
      <c r="AW105" s="7"/>
      <c r="AX105" s="30"/>
      <c r="AY105" s="7"/>
      <c r="AZ105" s="91"/>
      <c r="BA105" s="7"/>
      <c r="BB105" s="7"/>
      <c r="BC105" s="109"/>
      <c r="BD105" s="7"/>
      <c r="BE105" s="13"/>
      <c r="BF105" s="13"/>
      <c r="BG105" s="13"/>
      <c r="BH105" s="13"/>
      <c r="BI105" s="13"/>
      <c r="BJ105" s="13"/>
      <c r="BK105" s="2"/>
      <c r="BL105" s="2"/>
      <c r="BM105" s="2"/>
      <c r="BN105" s="2"/>
      <c r="BO105" s="82"/>
      <c r="BP105" s="83"/>
      <c r="BQ105" s="83"/>
      <c r="BR105" s="2"/>
      <c r="BS105" s="2"/>
      <c r="BT105" s="2"/>
      <c r="BU105" s="2"/>
      <c r="BV105" s="82"/>
      <c r="BW105" s="83"/>
      <c r="BX105" s="83"/>
      <c r="BY105" s="87"/>
      <c r="BZ105" s="87"/>
      <c r="CA105" s="87"/>
    </row>
    <row r="106" spans="1:79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87"/>
      <c r="AP106" s="2"/>
      <c r="AQ106" s="7"/>
      <c r="AR106" s="88"/>
      <c r="AS106" s="30"/>
      <c r="AT106" s="16"/>
      <c r="AU106" s="7"/>
      <c r="AV106" s="7"/>
      <c r="AW106" s="7"/>
      <c r="AX106" s="30"/>
      <c r="AY106" s="7"/>
      <c r="AZ106" s="91"/>
      <c r="BA106" s="7"/>
      <c r="BB106" s="7"/>
      <c r="BC106" s="57"/>
      <c r="BD106" s="7"/>
      <c r="BE106" s="128"/>
      <c r="BF106" s="30"/>
      <c r="BG106" s="30"/>
      <c r="BH106" s="97"/>
      <c r="BI106" s="30"/>
      <c r="BJ106" s="30"/>
      <c r="BK106" s="2"/>
      <c r="BL106" s="2"/>
      <c r="BM106" s="2"/>
      <c r="BN106" s="2"/>
      <c r="BO106" s="82"/>
      <c r="BP106" s="83"/>
      <c r="BQ106" s="83"/>
      <c r="BR106" s="2"/>
      <c r="BS106" s="2"/>
      <c r="BT106" s="2"/>
      <c r="BU106" s="2"/>
      <c r="BV106" s="82"/>
      <c r="BW106" s="83"/>
      <c r="BX106" s="83"/>
      <c r="BY106" s="87"/>
      <c r="BZ106" s="87"/>
      <c r="CA106" s="87"/>
    </row>
    <row r="107" spans="1:79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87"/>
      <c r="AP107" s="2"/>
      <c r="AQ107" s="7"/>
      <c r="AR107" s="88"/>
      <c r="AS107" s="30"/>
      <c r="AT107" s="16"/>
      <c r="AU107" s="7"/>
      <c r="AV107" s="7"/>
      <c r="AW107" s="7"/>
      <c r="AX107" s="30"/>
      <c r="AY107" s="7"/>
      <c r="AZ107" s="91"/>
      <c r="BA107" s="30"/>
      <c r="BB107" s="104"/>
      <c r="BC107" s="57"/>
      <c r="BD107" s="7"/>
      <c r="BE107" s="7"/>
      <c r="BF107" s="30"/>
      <c r="BG107" s="30"/>
      <c r="BH107" s="97"/>
      <c r="BI107" s="30"/>
      <c r="BJ107" s="30"/>
      <c r="BK107" s="2"/>
      <c r="BL107" s="2"/>
      <c r="BM107" s="2"/>
      <c r="BN107" s="2"/>
      <c r="BO107" s="82"/>
      <c r="BP107" s="83"/>
      <c r="BQ107" s="83"/>
      <c r="BR107" s="2"/>
      <c r="BS107" s="2"/>
      <c r="BT107" s="2"/>
      <c r="BU107" s="2"/>
      <c r="BV107" s="82"/>
      <c r="BW107" s="83"/>
      <c r="BX107" s="83"/>
      <c r="BY107" s="87"/>
      <c r="BZ107" s="87"/>
      <c r="CA107" s="87"/>
    </row>
    <row r="108" spans="1:79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87"/>
      <c r="AP108" s="2"/>
      <c r="AQ108" s="7"/>
      <c r="AR108" s="88"/>
      <c r="AS108" s="30"/>
      <c r="AT108" s="16"/>
      <c r="AU108" s="7"/>
      <c r="AV108" s="7"/>
      <c r="AW108" s="7"/>
      <c r="AX108" s="30"/>
      <c r="AY108" s="7"/>
      <c r="AZ108" s="91"/>
      <c r="BA108" s="30"/>
      <c r="BB108" s="104"/>
      <c r="BC108" s="57"/>
      <c r="BD108" s="7"/>
      <c r="BE108" s="7"/>
      <c r="BF108" s="30"/>
      <c r="BG108" s="30"/>
      <c r="BH108" s="97"/>
      <c r="BI108" s="30"/>
      <c r="BJ108" s="30"/>
      <c r="BK108" s="2"/>
      <c r="BL108" s="2"/>
      <c r="BM108" s="2"/>
      <c r="BN108" s="2"/>
      <c r="BO108" s="82"/>
      <c r="BP108" s="83"/>
      <c r="BQ108" s="83"/>
      <c r="BR108" s="2"/>
      <c r="BS108" s="2"/>
      <c r="BT108" s="2"/>
      <c r="BU108" s="2"/>
      <c r="BV108" s="82"/>
      <c r="BW108" s="83"/>
      <c r="BX108" s="83"/>
      <c r="BY108" s="87"/>
      <c r="BZ108" s="87"/>
      <c r="CA108" s="87"/>
    </row>
    <row r="109" spans="1:79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87"/>
      <c r="AP109" s="2"/>
      <c r="AQ109" s="7"/>
      <c r="AR109" s="88"/>
      <c r="AS109" s="30"/>
      <c r="AT109" s="16"/>
      <c r="AU109" s="7"/>
      <c r="AV109" s="7"/>
      <c r="AW109" s="7"/>
      <c r="AX109" s="30"/>
      <c r="AY109" s="7"/>
      <c r="AZ109" s="91"/>
      <c r="BA109" s="30"/>
      <c r="BB109" s="104"/>
      <c r="BC109" s="57"/>
      <c r="BD109" s="7"/>
      <c r="BE109" s="7"/>
      <c r="BF109" s="30"/>
      <c r="BG109" s="30"/>
      <c r="BH109" s="97"/>
      <c r="BI109" s="30"/>
      <c r="BJ109" s="30"/>
      <c r="BK109" s="2"/>
      <c r="BL109" s="2"/>
      <c r="BM109" s="2"/>
      <c r="BN109" s="2"/>
      <c r="BO109" s="82"/>
      <c r="BP109" s="83"/>
      <c r="BQ109" s="83"/>
      <c r="BR109" s="2"/>
      <c r="BS109" s="2"/>
      <c r="BT109" s="2"/>
      <c r="BU109" s="2"/>
      <c r="BV109" s="82"/>
      <c r="BW109" s="83"/>
      <c r="BX109" s="83"/>
      <c r="BY109" s="87"/>
      <c r="BZ109" s="87"/>
      <c r="CA109" s="87"/>
    </row>
    <row r="110" spans="1:79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87"/>
      <c r="AP110" s="2"/>
      <c r="AQ110" s="7"/>
      <c r="AR110" s="88"/>
      <c r="AS110" s="30"/>
      <c r="AT110" s="16"/>
      <c r="AU110" s="7"/>
      <c r="AV110" s="7"/>
      <c r="AW110" s="7"/>
      <c r="AX110" s="30"/>
      <c r="AY110" s="7"/>
      <c r="AZ110" s="91"/>
      <c r="BA110" s="30"/>
      <c r="BB110" s="104"/>
      <c r="BC110" s="57"/>
      <c r="BD110" s="7"/>
      <c r="BE110" s="7"/>
      <c r="BF110" s="30"/>
      <c r="BG110" s="30"/>
      <c r="BH110" s="30"/>
      <c r="BI110" s="30"/>
      <c r="BJ110" s="30"/>
      <c r="BK110" s="2"/>
      <c r="BL110" s="2"/>
      <c r="BM110" s="2"/>
      <c r="BN110" s="2"/>
      <c r="BO110" s="82"/>
      <c r="BP110" s="83"/>
      <c r="BQ110" s="83"/>
      <c r="BR110" s="2"/>
      <c r="BS110" s="2"/>
      <c r="BT110" s="2"/>
      <c r="BU110" s="2"/>
      <c r="BV110" s="82"/>
      <c r="BW110" s="83"/>
      <c r="BX110" s="83"/>
      <c r="BY110" s="87"/>
      <c r="BZ110" s="87"/>
      <c r="CA110" s="87"/>
    </row>
    <row r="111" spans="1:79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87"/>
      <c r="AP111" s="2"/>
      <c r="AQ111" s="7"/>
      <c r="AR111" s="88"/>
      <c r="AS111" s="30"/>
      <c r="AT111" s="16"/>
      <c r="AU111" s="7"/>
      <c r="AV111" s="7"/>
      <c r="AW111" s="7"/>
      <c r="AX111" s="30"/>
      <c r="AY111" s="7"/>
      <c r="AZ111" s="91"/>
      <c r="BA111" s="30"/>
      <c r="BB111" s="104"/>
      <c r="BC111" s="57"/>
      <c r="BD111" s="7"/>
      <c r="BE111" s="128"/>
      <c r="BF111" s="30"/>
      <c r="BG111" s="30"/>
      <c r="BH111" s="97"/>
      <c r="BI111" s="30"/>
      <c r="BJ111" s="30"/>
      <c r="BK111" s="2"/>
      <c r="BL111" s="2"/>
      <c r="BM111" s="2"/>
      <c r="BN111" s="2"/>
      <c r="BO111" s="82"/>
      <c r="BP111" s="83"/>
      <c r="BQ111" s="83"/>
      <c r="BR111" s="2"/>
      <c r="BS111" s="2"/>
      <c r="BT111" s="2"/>
      <c r="BU111" s="2"/>
      <c r="BV111" s="82"/>
      <c r="BW111" s="83"/>
      <c r="BX111" s="83"/>
      <c r="BY111" s="87"/>
      <c r="BZ111" s="87"/>
      <c r="CA111" s="87"/>
    </row>
    <row r="112" spans="1:79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87"/>
      <c r="AP112" s="2"/>
      <c r="AQ112" s="7"/>
      <c r="AR112" s="88"/>
      <c r="AS112" s="30"/>
      <c r="AT112" s="16"/>
      <c r="AU112" s="7"/>
      <c r="AV112" s="7"/>
      <c r="AW112" s="7"/>
      <c r="AX112" s="30"/>
      <c r="AY112" s="7"/>
      <c r="AZ112" s="91"/>
      <c r="BA112" s="30"/>
      <c r="BB112" s="104"/>
      <c r="BC112" s="57"/>
      <c r="BD112" s="7"/>
      <c r="BE112" s="7"/>
      <c r="BF112" s="30"/>
      <c r="BG112" s="30"/>
      <c r="BH112" s="97"/>
      <c r="BI112" s="30"/>
      <c r="BJ112" s="30"/>
      <c r="BK112" s="2"/>
      <c r="BL112" s="2"/>
      <c r="BM112" s="2"/>
      <c r="BN112" s="2"/>
      <c r="BO112" s="82"/>
      <c r="BP112" s="83"/>
      <c r="BQ112" s="83"/>
      <c r="BR112" s="2"/>
      <c r="BS112" s="2"/>
      <c r="BT112" s="2"/>
      <c r="BU112" s="2"/>
      <c r="BV112" s="82"/>
      <c r="BW112" s="83"/>
      <c r="BX112" s="83"/>
      <c r="BY112" s="87"/>
      <c r="BZ112" s="87"/>
      <c r="CA112" s="87"/>
    </row>
    <row r="113" spans="1:79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87"/>
      <c r="AP113" s="2"/>
      <c r="AQ113" s="7"/>
      <c r="AR113" s="88"/>
      <c r="AS113" s="30"/>
      <c r="AT113" s="16"/>
      <c r="AU113" s="7"/>
      <c r="AV113" s="7"/>
      <c r="AW113" s="7"/>
      <c r="AX113" s="30"/>
      <c r="AY113" s="7"/>
      <c r="AZ113" s="91"/>
      <c r="BA113" s="30"/>
      <c r="BB113" s="104"/>
      <c r="BC113" s="57"/>
      <c r="BD113" s="7"/>
      <c r="BE113" s="7"/>
      <c r="BF113" s="30"/>
      <c r="BG113" s="30"/>
      <c r="BH113" s="97"/>
      <c r="BI113" s="30"/>
      <c r="BJ113" s="30"/>
      <c r="BK113" s="2"/>
      <c r="BL113" s="2"/>
      <c r="BM113" s="2"/>
      <c r="BN113" s="2"/>
      <c r="BO113" s="82"/>
      <c r="BP113" s="83"/>
      <c r="BQ113" s="83"/>
      <c r="BR113" s="2"/>
      <c r="BS113" s="2"/>
      <c r="BT113" s="2"/>
      <c r="BU113" s="2"/>
      <c r="BV113" s="82"/>
      <c r="BW113" s="83"/>
      <c r="BX113" s="83"/>
      <c r="BY113" s="87"/>
      <c r="BZ113" s="87"/>
      <c r="CA113" s="87"/>
    </row>
    <row r="114" spans="1:79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87"/>
      <c r="AP114" s="2"/>
      <c r="AQ114" s="7"/>
      <c r="AR114" s="88"/>
      <c r="AS114" s="30"/>
      <c r="AT114" s="16"/>
      <c r="AU114" s="7"/>
      <c r="AV114" s="7"/>
      <c r="AW114" s="7"/>
      <c r="AX114" s="30"/>
      <c r="AY114" s="7"/>
      <c r="AZ114" s="91"/>
      <c r="BA114" s="30"/>
      <c r="BB114" s="104"/>
      <c r="BC114" s="57"/>
      <c r="BD114" s="7"/>
      <c r="BE114" s="7"/>
      <c r="BF114" s="30"/>
      <c r="BG114" s="30"/>
      <c r="BH114" s="97"/>
      <c r="BI114" s="30"/>
      <c r="BJ114" s="30"/>
      <c r="BK114" s="2"/>
      <c r="BL114" s="2"/>
      <c r="BM114" s="2"/>
      <c r="BN114" s="2"/>
      <c r="BO114" s="82"/>
      <c r="BP114" s="83"/>
      <c r="BQ114" s="83"/>
      <c r="BR114" s="2"/>
      <c r="BS114" s="2"/>
      <c r="BT114" s="2"/>
      <c r="BU114" s="2"/>
      <c r="BV114" s="82"/>
      <c r="BW114" s="83"/>
      <c r="BX114" s="83"/>
      <c r="BY114" s="87"/>
      <c r="BZ114" s="87"/>
      <c r="CA114" s="87"/>
    </row>
    <row r="115" spans="1:79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87"/>
      <c r="AP115" s="2"/>
      <c r="AQ115" s="7"/>
      <c r="AR115" s="88"/>
      <c r="AS115" s="30"/>
      <c r="AT115" s="16"/>
      <c r="AU115" s="7"/>
      <c r="AV115" s="7"/>
      <c r="AW115" s="7"/>
      <c r="AX115" s="30"/>
      <c r="AY115" s="7"/>
      <c r="AZ115" s="91"/>
      <c r="BA115" s="30"/>
      <c r="BB115" s="104"/>
      <c r="BC115" s="57"/>
      <c r="BD115" s="7"/>
      <c r="BE115" s="7"/>
      <c r="BF115" s="30"/>
      <c r="BG115" s="30"/>
      <c r="BH115" s="97"/>
      <c r="BI115" s="30"/>
      <c r="BJ115" s="30"/>
      <c r="BK115" s="2"/>
      <c r="BL115" s="2"/>
      <c r="BM115" s="2"/>
      <c r="BN115" s="2"/>
      <c r="BO115" s="82"/>
      <c r="BP115" s="83"/>
      <c r="BQ115" s="83"/>
      <c r="BR115" s="2"/>
      <c r="BS115" s="2"/>
      <c r="BT115" s="2"/>
      <c r="BU115" s="2"/>
      <c r="BV115" s="82"/>
      <c r="BW115" s="83"/>
      <c r="BX115" s="83"/>
      <c r="BY115" s="87"/>
      <c r="BZ115" s="87"/>
      <c r="CA115" s="87"/>
    </row>
    <row r="116" spans="1:79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87"/>
      <c r="AP116" s="2"/>
      <c r="AQ116" s="7"/>
      <c r="AR116" s="88"/>
      <c r="AS116" s="30"/>
      <c r="AT116" s="16"/>
      <c r="AU116" s="7"/>
      <c r="AV116" s="7"/>
      <c r="AW116" s="7"/>
      <c r="AX116" s="30"/>
      <c r="AY116" s="7"/>
      <c r="AZ116" s="91"/>
      <c r="BA116" s="30"/>
      <c r="BB116" s="104"/>
      <c r="BC116" s="57"/>
      <c r="BD116" s="7"/>
      <c r="BE116" s="7"/>
      <c r="BF116" s="7"/>
      <c r="BG116" s="7"/>
      <c r="BH116" s="7"/>
      <c r="BI116" s="30"/>
      <c r="BJ116" s="30"/>
      <c r="BK116" s="2"/>
      <c r="BL116" s="2"/>
      <c r="BM116" s="2"/>
      <c r="BN116" s="2"/>
      <c r="BO116" s="82"/>
      <c r="BP116" s="83"/>
      <c r="BQ116" s="83"/>
      <c r="BR116" s="2"/>
      <c r="BS116" s="2"/>
      <c r="BT116" s="2"/>
      <c r="BU116" s="2"/>
      <c r="BV116" s="82"/>
      <c r="BW116" s="83"/>
      <c r="BX116" s="83"/>
      <c r="BY116" s="87"/>
      <c r="BZ116" s="87"/>
      <c r="CA116" s="87"/>
    </row>
    <row r="117" spans="1:79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87"/>
      <c r="AP117" s="2"/>
      <c r="AQ117" s="7"/>
      <c r="AR117" s="88"/>
      <c r="AS117" s="30"/>
      <c r="AT117" s="16"/>
      <c r="AU117" s="7"/>
      <c r="AV117" s="7"/>
      <c r="AW117" s="7"/>
      <c r="AX117" s="30"/>
      <c r="AY117" s="7"/>
      <c r="AZ117" s="91"/>
      <c r="BA117" s="30"/>
      <c r="BB117" s="104"/>
      <c r="BC117" s="57"/>
      <c r="BD117" s="7"/>
      <c r="BE117" s="7"/>
      <c r="BF117" s="30"/>
      <c r="BG117" s="30"/>
      <c r="BH117" s="97"/>
      <c r="BI117" s="30"/>
      <c r="BJ117" s="30"/>
      <c r="BK117" s="2"/>
      <c r="BL117" s="2"/>
      <c r="BM117" s="2"/>
      <c r="BN117" s="2"/>
      <c r="BO117" s="82"/>
      <c r="BP117" s="83"/>
      <c r="BQ117" s="83"/>
      <c r="BR117" s="2"/>
      <c r="BS117" s="2"/>
      <c r="BT117" s="2"/>
      <c r="BU117" s="2"/>
      <c r="BV117" s="82"/>
      <c r="BW117" s="83"/>
      <c r="BX117" s="83"/>
      <c r="BY117" s="87"/>
      <c r="BZ117" s="87"/>
      <c r="CA117" s="87"/>
    </row>
    <row r="118" spans="1:79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87"/>
      <c r="AP118" s="2"/>
      <c r="AQ118" s="7"/>
      <c r="AR118" s="88"/>
      <c r="AS118" s="30"/>
      <c r="AT118" s="16"/>
      <c r="AU118" s="7"/>
      <c r="AV118" s="7"/>
      <c r="AW118" s="7"/>
      <c r="AX118" s="30"/>
      <c r="AY118" s="7"/>
      <c r="AZ118" s="91"/>
      <c r="BA118" s="30"/>
      <c r="BB118" s="104"/>
      <c r="BC118" s="57"/>
      <c r="BD118" s="7"/>
      <c r="BE118" s="7"/>
      <c r="BF118" s="30"/>
      <c r="BG118" s="30"/>
      <c r="BH118" s="97"/>
      <c r="BI118" s="30"/>
      <c r="BJ118" s="30"/>
      <c r="BK118" s="2"/>
      <c r="BL118" s="2"/>
      <c r="BM118" s="2"/>
      <c r="BN118" s="2"/>
      <c r="BO118" s="82"/>
      <c r="BP118" s="83"/>
      <c r="BQ118" s="83"/>
      <c r="BR118" s="2"/>
      <c r="BS118" s="2"/>
      <c r="BT118" s="2"/>
      <c r="BU118" s="2"/>
      <c r="BV118" s="82"/>
      <c r="BW118" s="83"/>
      <c r="BX118" s="83"/>
      <c r="BY118" s="87"/>
      <c r="BZ118" s="87"/>
      <c r="CA118" s="87"/>
    </row>
    <row r="119" spans="1:79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87"/>
      <c r="AP119" s="2"/>
      <c r="AQ119" s="7"/>
      <c r="AR119" s="88"/>
      <c r="AS119" s="30"/>
      <c r="AT119" s="16"/>
      <c r="AU119" s="7"/>
      <c r="AV119" s="7"/>
      <c r="AW119" s="7"/>
      <c r="AX119" s="30"/>
      <c r="AY119" s="7"/>
      <c r="AZ119" s="91"/>
      <c r="BA119" s="30"/>
      <c r="BB119" s="104"/>
      <c r="BC119" s="57"/>
      <c r="BD119" s="7"/>
      <c r="BE119" s="7"/>
      <c r="BF119" s="30"/>
      <c r="BG119" s="30"/>
      <c r="BH119" s="97"/>
      <c r="BI119" s="30"/>
      <c r="BJ119" s="30"/>
      <c r="BK119" s="2"/>
      <c r="BL119" s="2"/>
      <c r="BM119" s="2"/>
      <c r="BN119" s="2"/>
      <c r="BO119" s="82"/>
      <c r="BP119" s="83"/>
      <c r="BQ119" s="83"/>
      <c r="BR119" s="2"/>
      <c r="BS119" s="2"/>
      <c r="BT119" s="2"/>
      <c r="BU119" s="2"/>
      <c r="BV119" s="82"/>
      <c r="BW119" s="83"/>
      <c r="BX119" s="83"/>
      <c r="BY119" s="87"/>
      <c r="BZ119" s="87"/>
      <c r="CA119" s="87"/>
    </row>
    <row r="120" spans="1:79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87"/>
      <c r="AP120" s="2"/>
      <c r="AQ120" s="7"/>
      <c r="AR120" s="88"/>
      <c r="AS120" s="30"/>
      <c r="AT120" s="16"/>
      <c r="AU120" s="7"/>
      <c r="AV120" s="7"/>
      <c r="AW120" s="7"/>
      <c r="AX120" s="30"/>
      <c r="AY120" s="7"/>
      <c r="AZ120" s="91"/>
      <c r="BA120" s="30"/>
      <c r="BB120" s="104"/>
      <c r="BC120" s="57"/>
      <c r="BD120" s="7"/>
      <c r="BE120" s="7"/>
      <c r="BF120" s="30"/>
      <c r="BG120" s="30"/>
      <c r="BH120" s="97"/>
      <c r="BI120" s="30"/>
      <c r="BJ120" s="30"/>
      <c r="BK120" s="2"/>
      <c r="BL120" s="2"/>
      <c r="BM120" s="2"/>
      <c r="BN120" s="2"/>
      <c r="BO120" s="82"/>
      <c r="BP120" s="83"/>
      <c r="BQ120" s="83"/>
      <c r="BR120" s="2"/>
      <c r="BS120" s="2"/>
      <c r="BT120" s="2"/>
      <c r="BU120" s="2"/>
      <c r="BV120" s="82"/>
      <c r="BW120" s="83"/>
      <c r="BX120" s="83"/>
      <c r="BY120" s="87"/>
      <c r="BZ120" s="87"/>
      <c r="CA120" s="87"/>
    </row>
    <row r="121" spans="1:79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87"/>
      <c r="AP121" s="2"/>
      <c r="AQ121" s="7"/>
      <c r="AR121" s="88"/>
      <c r="AS121" s="30"/>
      <c r="AT121" s="16"/>
      <c r="AU121" s="7"/>
      <c r="AV121" s="7"/>
      <c r="AW121" s="7"/>
      <c r="AX121" s="30"/>
      <c r="AY121" s="7"/>
      <c r="AZ121" s="91"/>
      <c r="BA121" s="30"/>
      <c r="BB121" s="104"/>
      <c r="BC121" s="57"/>
      <c r="BD121" s="7"/>
      <c r="BE121" s="7"/>
      <c r="BF121" s="30"/>
      <c r="BG121" s="30"/>
      <c r="BH121" s="97"/>
      <c r="BI121" s="30"/>
      <c r="BJ121" s="30"/>
      <c r="BK121" s="2"/>
      <c r="BL121" s="2"/>
      <c r="BM121" s="2"/>
      <c r="BN121" s="2"/>
      <c r="BO121" s="82"/>
      <c r="BP121" s="83"/>
      <c r="BQ121" s="83"/>
      <c r="BR121" s="2"/>
      <c r="BS121" s="2"/>
      <c r="BT121" s="2"/>
      <c r="BU121" s="2"/>
      <c r="BV121" s="82"/>
      <c r="BW121" s="83"/>
      <c r="BX121" s="83"/>
      <c r="BY121" s="87"/>
      <c r="BZ121" s="87"/>
      <c r="CA121" s="87"/>
    </row>
    <row r="122" spans="1:79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87"/>
      <c r="AP122" s="2"/>
      <c r="AQ122" s="7"/>
      <c r="AR122" s="88"/>
      <c r="AS122" s="30"/>
      <c r="AT122" s="16"/>
      <c r="AU122" s="7"/>
      <c r="AV122" s="7"/>
      <c r="AW122" s="7"/>
      <c r="AX122" s="30"/>
      <c r="AY122" s="7"/>
      <c r="AZ122" s="91"/>
      <c r="BA122" s="30"/>
      <c r="BB122" s="104"/>
      <c r="BC122" s="57"/>
      <c r="BD122" s="7"/>
      <c r="BE122" s="2"/>
      <c r="BF122" s="2"/>
      <c r="BG122" s="2"/>
      <c r="BH122" s="2"/>
      <c r="BI122" s="17"/>
      <c r="BJ122" s="17"/>
      <c r="BK122" s="2"/>
      <c r="BL122" s="2"/>
      <c r="BM122" s="2"/>
      <c r="BN122" s="2"/>
      <c r="BO122" s="82"/>
      <c r="BP122" s="83"/>
      <c r="BQ122" s="83"/>
      <c r="BR122" s="2"/>
      <c r="BS122" s="2"/>
      <c r="BT122" s="2"/>
      <c r="BU122" s="2"/>
      <c r="BV122" s="82"/>
      <c r="BW122" s="83"/>
      <c r="BX122" s="83"/>
      <c r="BY122" s="87"/>
      <c r="BZ122" s="87"/>
      <c r="CA122" s="87"/>
    </row>
    <row r="123" spans="1:79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87"/>
      <c r="AP123" s="2"/>
      <c r="AQ123" s="7"/>
      <c r="AR123" s="88"/>
      <c r="AS123" s="30"/>
      <c r="AT123" s="16"/>
      <c r="AU123" s="7"/>
      <c r="AV123" s="7"/>
      <c r="AW123" s="7"/>
      <c r="AX123" s="30"/>
      <c r="AY123" s="7"/>
      <c r="AZ123" s="91"/>
      <c r="BA123" s="30"/>
      <c r="BB123" s="104"/>
      <c r="BC123" s="57"/>
      <c r="BD123" s="7"/>
      <c r="BE123" s="2"/>
      <c r="BF123" s="13"/>
      <c r="BG123" s="13"/>
      <c r="BH123" s="42"/>
      <c r="BI123" s="132"/>
      <c r="BJ123" s="132"/>
      <c r="BK123" s="2"/>
      <c r="BL123" s="2"/>
      <c r="BM123" s="2"/>
      <c r="BN123" s="2"/>
      <c r="BO123" s="82"/>
      <c r="BP123" s="83"/>
      <c r="BQ123" s="83"/>
      <c r="BR123" s="2"/>
      <c r="BS123" s="2"/>
      <c r="BT123" s="2"/>
      <c r="BU123" s="2"/>
      <c r="BV123" s="82"/>
      <c r="BW123" s="83"/>
      <c r="BX123" s="83"/>
      <c r="BY123" s="87"/>
      <c r="BZ123" s="87"/>
      <c r="CA123" s="87"/>
    </row>
    <row r="124" spans="1:79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87"/>
      <c r="AP124" s="2"/>
      <c r="AQ124" s="7"/>
      <c r="AR124" s="88"/>
      <c r="AS124" s="30"/>
      <c r="AT124" s="16"/>
      <c r="AU124" s="7"/>
      <c r="AV124" s="7"/>
      <c r="AW124" s="7"/>
      <c r="AX124" s="30"/>
      <c r="AY124" s="7"/>
      <c r="AZ124" s="91"/>
      <c r="BA124" s="30"/>
      <c r="BB124" s="104"/>
      <c r="BC124" s="57"/>
      <c r="BD124" s="7"/>
      <c r="BE124" s="2"/>
      <c r="BF124" s="2"/>
      <c r="BG124" s="2"/>
      <c r="BH124" s="82"/>
      <c r="BI124" s="13"/>
      <c r="BJ124" s="13"/>
      <c r="BK124" s="2"/>
      <c r="BL124" s="2"/>
      <c r="BM124" s="2"/>
      <c r="BN124" s="2"/>
      <c r="BO124" s="82"/>
      <c r="BP124" s="83"/>
      <c r="BQ124" s="83"/>
      <c r="BR124" s="2"/>
      <c r="BS124" s="2"/>
      <c r="BT124" s="2"/>
      <c r="BU124" s="2"/>
      <c r="BV124" s="82"/>
      <c r="BW124" s="83"/>
      <c r="BX124" s="83"/>
      <c r="BY124" s="87"/>
      <c r="BZ124" s="87"/>
      <c r="CA124" s="87"/>
    </row>
    <row r="125" spans="1:79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87"/>
      <c r="AP125" s="2"/>
      <c r="AQ125" s="7"/>
      <c r="AR125" s="88"/>
      <c r="AS125" s="30"/>
      <c r="AT125" s="16"/>
      <c r="AU125" s="7"/>
      <c r="AV125" s="7"/>
      <c r="AW125" s="7"/>
      <c r="AX125" s="30"/>
      <c r="AY125" s="7"/>
      <c r="AZ125" s="91"/>
      <c r="BA125" s="30"/>
      <c r="BB125" s="104"/>
      <c r="BC125" s="57"/>
      <c r="BD125" s="7"/>
      <c r="BE125" s="2"/>
      <c r="BF125" s="2"/>
      <c r="BG125" s="2"/>
      <c r="BH125" s="82"/>
      <c r="BI125" s="83"/>
      <c r="BJ125" s="83"/>
      <c r="BK125" s="2"/>
      <c r="BL125" s="2"/>
      <c r="BM125" s="2"/>
      <c r="BN125" s="2"/>
      <c r="BO125" s="82"/>
      <c r="BP125" s="83"/>
      <c r="BQ125" s="83"/>
      <c r="BR125" s="2"/>
      <c r="BS125" s="2"/>
      <c r="BT125" s="2"/>
      <c r="BU125" s="2"/>
      <c r="BV125" s="82"/>
      <c r="BW125" s="83"/>
      <c r="BX125" s="83"/>
      <c r="BY125" s="87"/>
      <c r="BZ125" s="87"/>
      <c r="CA125" s="87"/>
    </row>
    <row r="126" spans="1:79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87"/>
      <c r="AP126" s="2"/>
      <c r="AQ126" s="7"/>
      <c r="AR126" s="88"/>
      <c r="AS126" s="30"/>
      <c r="AT126" s="16"/>
      <c r="AU126" s="7"/>
      <c r="AV126" s="7"/>
      <c r="AW126" s="7"/>
      <c r="AX126" s="30"/>
      <c r="AY126" s="7"/>
      <c r="AZ126" s="91"/>
      <c r="BA126" s="30"/>
      <c r="BB126" s="104"/>
      <c r="BC126" s="57"/>
      <c r="BD126" s="7"/>
      <c r="BE126" s="2"/>
      <c r="BF126" s="2"/>
      <c r="BG126" s="2"/>
      <c r="BH126" s="82"/>
      <c r="BI126" s="83"/>
      <c r="BJ126" s="83"/>
      <c r="BK126" s="2"/>
      <c r="BL126" s="2"/>
      <c r="BM126" s="2"/>
      <c r="BN126" s="2"/>
      <c r="BO126" s="82"/>
      <c r="BP126" s="83"/>
      <c r="BQ126" s="83"/>
      <c r="BR126" s="2"/>
      <c r="BS126" s="2"/>
      <c r="BT126" s="2"/>
      <c r="BU126" s="2"/>
      <c r="BV126" s="82"/>
      <c r="BW126" s="83"/>
      <c r="BX126" s="83"/>
      <c r="BY126" s="87"/>
      <c r="BZ126" s="87"/>
      <c r="CA126" s="87"/>
    </row>
    <row r="127" spans="1:79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87"/>
      <c r="AP127" s="2"/>
      <c r="AQ127" s="7"/>
      <c r="AR127" s="88"/>
      <c r="AS127" s="30"/>
      <c r="AT127" s="16"/>
      <c r="AU127" s="7"/>
      <c r="AV127" s="7"/>
      <c r="AW127" s="7"/>
      <c r="AX127" s="30"/>
      <c r="AY127" s="7"/>
      <c r="AZ127" s="91"/>
      <c r="BA127" s="30"/>
      <c r="BB127" s="104"/>
      <c r="BC127" s="57"/>
      <c r="BD127" s="7"/>
      <c r="BE127" s="2"/>
      <c r="BF127" s="2"/>
      <c r="BG127" s="2"/>
      <c r="BH127" s="82"/>
      <c r="BI127" s="83"/>
      <c r="BJ127" s="83"/>
      <c r="BK127" s="2"/>
      <c r="BL127" s="2"/>
      <c r="BM127" s="2"/>
      <c r="BN127" s="2"/>
      <c r="BO127" s="82"/>
      <c r="BP127" s="83"/>
      <c r="BQ127" s="83"/>
      <c r="BR127" s="2"/>
      <c r="BS127" s="2"/>
      <c r="BT127" s="2"/>
      <c r="BU127" s="2"/>
      <c r="BV127" s="82"/>
      <c r="BW127" s="83"/>
      <c r="BX127" s="83"/>
      <c r="BY127" s="87"/>
      <c r="BZ127" s="87"/>
      <c r="CA127" s="87"/>
    </row>
    <row r="128" spans="1:79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87"/>
      <c r="AP128" s="2"/>
      <c r="AQ128" s="7"/>
      <c r="AR128" s="88"/>
      <c r="AS128" s="30"/>
      <c r="AT128" s="16"/>
      <c r="AU128" s="7"/>
      <c r="AV128" s="7"/>
      <c r="AW128" s="7"/>
      <c r="AX128" s="30"/>
      <c r="AY128" s="7"/>
      <c r="AZ128" s="91"/>
      <c r="BA128" s="30"/>
      <c r="BB128" s="104"/>
      <c r="BC128" s="57"/>
      <c r="BD128" s="7"/>
      <c r="BE128" s="2"/>
      <c r="BF128" s="2"/>
      <c r="BG128" s="2"/>
      <c r="BH128" s="82"/>
      <c r="BI128" s="83"/>
      <c r="BJ128" s="83"/>
      <c r="BK128" s="2"/>
      <c r="BL128" s="2"/>
      <c r="BM128" s="2"/>
      <c r="BN128" s="2"/>
      <c r="BO128" s="82"/>
      <c r="BP128" s="83"/>
      <c r="BQ128" s="83"/>
      <c r="BR128" s="2"/>
      <c r="BS128" s="2"/>
      <c r="BT128" s="2"/>
      <c r="BU128" s="2"/>
      <c r="BV128" s="82"/>
      <c r="BW128" s="83"/>
      <c r="BX128" s="83"/>
      <c r="BY128" s="87"/>
      <c r="BZ128" s="87"/>
      <c r="CA128" s="87"/>
    </row>
    <row r="129" spans="1:79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87"/>
      <c r="AP129" s="2"/>
      <c r="AQ129" s="7"/>
      <c r="AR129" s="88"/>
      <c r="AS129" s="30"/>
      <c r="AT129" s="16"/>
      <c r="AU129" s="7"/>
      <c r="AV129" s="7"/>
      <c r="AW129" s="7"/>
      <c r="AX129" s="30"/>
      <c r="AY129" s="7"/>
      <c r="AZ129" s="91"/>
      <c r="BA129" s="7"/>
      <c r="BB129" s="7"/>
      <c r="BC129" s="57"/>
      <c r="BD129" s="7"/>
      <c r="BE129" s="2"/>
      <c r="BF129" s="2"/>
      <c r="BG129" s="2"/>
      <c r="BH129" s="82"/>
      <c r="BI129" s="83"/>
      <c r="BJ129" s="83"/>
      <c r="BK129" s="2"/>
      <c r="BL129" s="2"/>
      <c r="BM129" s="2"/>
      <c r="BN129" s="2"/>
      <c r="BO129" s="82"/>
      <c r="BP129" s="83"/>
      <c r="BQ129" s="83"/>
      <c r="BR129" s="2"/>
      <c r="BS129" s="2"/>
      <c r="BT129" s="2"/>
      <c r="BU129" s="2"/>
      <c r="BV129" s="82"/>
      <c r="BW129" s="83"/>
      <c r="BX129" s="83"/>
      <c r="BY129" s="87"/>
      <c r="BZ129" s="87"/>
      <c r="CA129" s="87"/>
    </row>
    <row r="130" spans="1:79" x14ac:dyDescent="0.3">
      <c r="A130" s="54"/>
      <c r="B130" s="54" t="s">
        <v>99</v>
      </c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5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87"/>
      <c r="BZ130" s="87"/>
      <c r="CA130" s="87"/>
    </row>
    <row r="131" spans="1:79" ht="17.399999999999999" x14ac:dyDescent="0.3">
      <c r="A131" s="1" t="s">
        <v>102</v>
      </c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  <c r="BD131" s="2"/>
      <c r="BE131" s="15" t="s">
        <v>98</v>
      </c>
      <c r="BF131" s="87"/>
      <c r="BG131" s="87"/>
      <c r="BH131" s="15"/>
      <c r="BI131" s="2"/>
      <c r="BJ131" s="2"/>
      <c r="BK131" s="2"/>
      <c r="BL131" s="2"/>
      <c r="BM131" s="2"/>
      <c r="BN131" s="2"/>
      <c r="BO131" s="2"/>
      <c r="BP131" s="87"/>
      <c r="BQ131" s="87"/>
      <c r="BR131" s="87"/>
      <c r="BS131" s="87"/>
      <c r="BT131" s="87"/>
      <c r="BU131" s="87"/>
      <c r="BV131" s="87"/>
      <c r="BW131" s="87"/>
      <c r="BX131" s="87"/>
      <c r="BY131" s="87"/>
      <c r="BZ131" s="87"/>
      <c r="CA131" s="87"/>
    </row>
    <row r="132" spans="1:79" ht="15" thickBot="1" x14ac:dyDescent="0.35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  <c r="BD132" s="7"/>
      <c r="BE132" s="87"/>
      <c r="BF132" s="87"/>
      <c r="BG132" s="87"/>
      <c r="BH132" s="87"/>
      <c r="BI132" s="87"/>
      <c r="BJ132" s="87"/>
      <c r="BK132" s="87"/>
      <c r="BL132" s="87"/>
      <c r="BM132" s="87"/>
      <c r="BN132" s="87"/>
      <c r="BO132" s="87"/>
      <c r="BP132" s="87"/>
      <c r="BQ132" s="87"/>
      <c r="BR132" s="87"/>
      <c r="BS132" s="87"/>
      <c r="BT132" s="87"/>
      <c r="BU132" s="87"/>
      <c r="BV132" s="87"/>
      <c r="BW132" s="87"/>
      <c r="BX132" s="87"/>
      <c r="BY132" s="87"/>
      <c r="BZ132" s="87"/>
      <c r="CA132" s="87"/>
    </row>
    <row r="133" spans="1:79" x14ac:dyDescent="0.3">
      <c r="A133" s="5" t="s">
        <v>101</v>
      </c>
      <c r="B133" s="5" t="s">
        <v>1</v>
      </c>
      <c r="C133" s="5" t="s">
        <v>2</v>
      </c>
      <c r="D133" s="5" t="s">
        <v>69</v>
      </c>
      <c r="E133" s="5" t="s">
        <v>3</v>
      </c>
      <c r="F133" s="5" t="s">
        <v>4</v>
      </c>
      <c r="G133" s="5" t="s">
        <v>53</v>
      </c>
      <c r="H133" s="5" t="s">
        <v>6</v>
      </c>
      <c r="I133" s="5" t="s">
        <v>7</v>
      </c>
      <c r="J133" s="5" t="s">
        <v>8</v>
      </c>
      <c r="K133" s="39"/>
      <c r="L133" s="5" t="s">
        <v>9</v>
      </c>
      <c r="M133" s="5" t="s">
        <v>54</v>
      </c>
      <c r="N133" s="39"/>
      <c r="O133" s="5" t="s">
        <v>11</v>
      </c>
      <c r="P133" s="5" t="s">
        <v>12</v>
      </c>
      <c r="Q133" s="5" t="s">
        <v>13</v>
      </c>
      <c r="R133" s="39"/>
      <c r="S133" s="5" t="s">
        <v>14</v>
      </c>
      <c r="T133" s="5" t="s">
        <v>15</v>
      </c>
      <c r="U133" s="5" t="s">
        <v>16</v>
      </c>
      <c r="V133" s="5" t="s">
        <v>17</v>
      </c>
      <c r="W133" s="39"/>
      <c r="X133" s="5" t="s">
        <v>18</v>
      </c>
      <c r="Y133" s="5" t="s">
        <v>19</v>
      </c>
      <c r="Z133" s="39"/>
      <c r="AA133" s="5" t="s">
        <v>20</v>
      </c>
      <c r="AB133" s="5" t="s">
        <v>21</v>
      </c>
      <c r="AC133" s="39"/>
      <c r="AD133" s="5" t="s">
        <v>22</v>
      </c>
      <c r="AE133" s="5" t="s">
        <v>23</v>
      </c>
      <c r="AF133" s="5" t="s">
        <v>24</v>
      </c>
      <c r="AG133" s="5" t="s">
        <v>25</v>
      </c>
      <c r="AH133" s="39"/>
      <c r="AI133" s="5" t="s">
        <v>26</v>
      </c>
      <c r="AJ133" s="5" t="s">
        <v>27</v>
      </c>
      <c r="AK133" s="5" t="s">
        <v>28</v>
      </c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  <c r="BD133" s="9"/>
      <c r="BE133" s="43" t="s">
        <v>91</v>
      </c>
      <c r="BF133" s="44" t="s">
        <v>92</v>
      </c>
      <c r="BG133" s="44" t="s">
        <v>93</v>
      </c>
      <c r="BH133" s="44" t="s">
        <v>94</v>
      </c>
      <c r="BI133" s="44" t="s">
        <v>95</v>
      </c>
      <c r="BJ133" s="45" t="s">
        <v>96</v>
      </c>
      <c r="BK133" s="46"/>
      <c r="BL133" s="43" t="s">
        <v>97</v>
      </c>
      <c r="BM133" s="44" t="s">
        <v>92</v>
      </c>
      <c r="BN133" s="44" t="s">
        <v>93</v>
      </c>
      <c r="BO133" s="44" t="s">
        <v>94</v>
      </c>
      <c r="BP133" s="44" t="s">
        <v>95</v>
      </c>
      <c r="BQ133" s="45" t="s">
        <v>96</v>
      </c>
      <c r="BR133" s="13"/>
      <c r="BS133" s="43" t="s">
        <v>68</v>
      </c>
      <c r="BT133" s="44" t="s">
        <v>92</v>
      </c>
      <c r="BU133" s="44" t="s">
        <v>93</v>
      </c>
      <c r="BV133" s="44" t="s">
        <v>94</v>
      </c>
      <c r="BW133" s="44" t="s">
        <v>95</v>
      </c>
      <c r="BX133" s="45" t="s">
        <v>96</v>
      </c>
      <c r="BY133" s="87"/>
      <c r="BZ133" s="87"/>
      <c r="CA133" s="87"/>
    </row>
    <row r="134" spans="1:79" x14ac:dyDescent="0.3">
      <c r="A134" s="30" t="s">
        <v>29</v>
      </c>
      <c r="B134" s="7" t="s">
        <v>30</v>
      </c>
      <c r="C134" s="7" t="s">
        <v>31</v>
      </c>
      <c r="D134" s="81">
        <v>11</v>
      </c>
      <c r="E134" s="2">
        <v>32</v>
      </c>
      <c r="F134" s="10">
        <v>1153</v>
      </c>
      <c r="G134" s="11">
        <f>+F134/E134</f>
        <v>36.03125</v>
      </c>
      <c r="H134" s="2">
        <v>125</v>
      </c>
      <c r="I134" s="2">
        <v>339</v>
      </c>
      <c r="J134" s="12">
        <f>+H134/I134</f>
        <v>0.36873156342182889</v>
      </c>
      <c r="K134" s="40"/>
      <c r="L134" s="3"/>
      <c r="M134" s="13"/>
      <c r="N134" s="40"/>
      <c r="O134" s="2">
        <v>129</v>
      </c>
      <c r="P134" s="2">
        <v>176</v>
      </c>
      <c r="Q134" s="12">
        <f>+O134/P134</f>
        <v>0.73295454545454541</v>
      </c>
      <c r="R134" s="40"/>
      <c r="S134" s="2">
        <v>47</v>
      </c>
      <c r="T134" s="2">
        <v>93</v>
      </c>
      <c r="U134" s="2">
        <f>+S134+T134</f>
        <v>140</v>
      </c>
      <c r="V134" s="11">
        <f>+U134/E134</f>
        <v>4.375</v>
      </c>
      <c r="W134" s="40"/>
      <c r="X134" s="2">
        <v>142</v>
      </c>
      <c r="Y134" s="11">
        <f>+X134/E134</f>
        <v>4.4375</v>
      </c>
      <c r="Z134" s="40"/>
      <c r="AA134" s="2">
        <v>105</v>
      </c>
      <c r="AB134" s="14">
        <f>+AA134/E134</f>
        <v>3.28125</v>
      </c>
      <c r="AC134" s="40"/>
      <c r="AD134" s="2">
        <v>57</v>
      </c>
      <c r="AE134" s="2">
        <v>144</v>
      </c>
      <c r="AF134" s="11">
        <f>+AE134/E134</f>
        <v>4.5</v>
      </c>
      <c r="AG134" s="2">
        <v>8</v>
      </c>
      <c r="AH134" s="40"/>
      <c r="AI134" s="2">
        <f>+(H134*2)+(L134*3)+(O134)</f>
        <v>379</v>
      </c>
      <c r="AJ134" s="11">
        <f>+AI134/E134</f>
        <v>11.84375</v>
      </c>
      <c r="AK134" s="12">
        <f>+(AI134+U134+AD134+(X134*2)-AE134)/F134</f>
        <v>0.62098872506504765</v>
      </c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  <c r="BD134" s="9"/>
      <c r="BE134" s="100" t="s">
        <v>57</v>
      </c>
      <c r="BF134" s="30">
        <v>1</v>
      </c>
      <c r="BG134" s="30">
        <v>0</v>
      </c>
      <c r="BH134" s="97">
        <v>1</v>
      </c>
      <c r="BI134" s="30">
        <v>108</v>
      </c>
      <c r="BJ134" s="110">
        <v>84</v>
      </c>
      <c r="BK134" s="20"/>
      <c r="BL134" s="100" t="s">
        <v>57</v>
      </c>
      <c r="BM134" s="30">
        <v>1</v>
      </c>
      <c r="BN134" s="30">
        <v>0</v>
      </c>
      <c r="BO134" s="97">
        <v>1</v>
      </c>
      <c r="BP134" s="30">
        <v>105</v>
      </c>
      <c r="BQ134" s="110">
        <v>99</v>
      </c>
      <c r="BR134" s="101"/>
      <c r="BS134" s="100" t="s">
        <v>57</v>
      </c>
      <c r="BT134" s="30">
        <v>2</v>
      </c>
      <c r="BU134" s="30">
        <v>0</v>
      </c>
      <c r="BV134" s="97">
        <v>1</v>
      </c>
      <c r="BW134" s="30">
        <v>213</v>
      </c>
      <c r="BX134" s="110">
        <v>183</v>
      </c>
      <c r="BY134" s="87"/>
      <c r="BZ134" s="87"/>
      <c r="CA134" s="87"/>
    </row>
    <row r="135" spans="1:79" x14ac:dyDescent="0.3">
      <c r="A135" s="30" t="s">
        <v>55</v>
      </c>
      <c r="B135" s="7" t="s">
        <v>30</v>
      </c>
      <c r="C135" s="7" t="s">
        <v>31</v>
      </c>
      <c r="D135" s="13">
        <v>11</v>
      </c>
      <c r="E135" s="2">
        <v>32</v>
      </c>
      <c r="F135" s="10">
        <f>1148-155</f>
        <v>993</v>
      </c>
      <c r="G135" s="11">
        <f>+F135/E135</f>
        <v>31.03125</v>
      </c>
      <c r="H135" s="2">
        <v>78</v>
      </c>
      <c r="I135" s="2">
        <v>218</v>
      </c>
      <c r="J135" s="12">
        <f>+H135/I135</f>
        <v>0.3577981651376147</v>
      </c>
      <c r="K135" s="40"/>
      <c r="L135" s="2"/>
      <c r="M135" s="2"/>
      <c r="N135" s="40"/>
      <c r="O135" s="2">
        <v>120</v>
      </c>
      <c r="P135" s="2">
        <v>146</v>
      </c>
      <c r="Q135" s="12">
        <f>+O135/P135</f>
        <v>0.82191780821917804</v>
      </c>
      <c r="R135" s="40"/>
      <c r="S135" s="2">
        <v>23</v>
      </c>
      <c r="T135" s="2">
        <v>73</v>
      </c>
      <c r="U135" s="2">
        <f>+S135+T135</f>
        <v>96</v>
      </c>
      <c r="V135" s="11">
        <f>+U135/E135</f>
        <v>3</v>
      </c>
      <c r="W135" s="40"/>
      <c r="X135" s="2">
        <v>147</v>
      </c>
      <c r="Y135" s="11">
        <f>+X135/E135</f>
        <v>4.59375</v>
      </c>
      <c r="Z135" s="40"/>
      <c r="AA135" s="2">
        <v>90</v>
      </c>
      <c r="AB135" s="14">
        <f>+AA135/E135</f>
        <v>2.8125</v>
      </c>
      <c r="AC135" s="40"/>
      <c r="AD135" s="2">
        <v>28</v>
      </c>
      <c r="AE135" s="2">
        <v>141</v>
      </c>
      <c r="AF135" s="11">
        <f>+AE135/E135</f>
        <v>4.40625</v>
      </c>
      <c r="AG135" s="2">
        <v>3</v>
      </c>
      <c r="AH135" s="40"/>
      <c r="AI135" s="2">
        <f>+(H135*2)+(L135*3)+O135</f>
        <v>276</v>
      </c>
      <c r="AJ135" s="11">
        <f>+AI135/E135</f>
        <v>8.625</v>
      </c>
      <c r="AK135" s="12">
        <f>+(AI135+U135+AD135-AE135+(X135*2))/F135</f>
        <v>0.55689828801611274</v>
      </c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  <c r="BD135" s="9"/>
      <c r="BE135" s="102" t="s">
        <v>36</v>
      </c>
      <c r="BF135" s="30">
        <v>2</v>
      </c>
      <c r="BG135" s="30">
        <v>1</v>
      </c>
      <c r="BH135" s="97">
        <v>0.66666666666666663</v>
      </c>
      <c r="BI135" s="30">
        <v>321</v>
      </c>
      <c r="BJ135" s="110">
        <v>286</v>
      </c>
      <c r="BK135" s="7"/>
      <c r="BL135" s="102" t="s">
        <v>36</v>
      </c>
      <c r="BM135" s="30">
        <v>0</v>
      </c>
      <c r="BN135" s="30">
        <v>3</v>
      </c>
      <c r="BO135" s="97">
        <v>0</v>
      </c>
      <c r="BP135" s="30">
        <v>309</v>
      </c>
      <c r="BQ135" s="110">
        <v>339</v>
      </c>
      <c r="BR135" s="101"/>
      <c r="BS135" s="102" t="s">
        <v>36</v>
      </c>
      <c r="BT135" s="30">
        <v>2</v>
      </c>
      <c r="BU135" s="30">
        <v>4</v>
      </c>
      <c r="BV135" s="97">
        <v>0.33333333333333331</v>
      </c>
      <c r="BW135" s="30">
        <v>630</v>
      </c>
      <c r="BX135" s="110">
        <v>625</v>
      </c>
      <c r="BY135" s="87"/>
      <c r="BZ135" s="87"/>
      <c r="CA135" s="87"/>
    </row>
    <row r="136" spans="1:79" x14ac:dyDescent="0.3">
      <c r="A136" s="30"/>
      <c r="B136" s="25" t="s">
        <v>30</v>
      </c>
      <c r="C136" s="23" t="s">
        <v>31</v>
      </c>
      <c r="D136" s="27"/>
      <c r="E136" s="15">
        <f>SUM(E134:E135)</f>
        <v>64</v>
      </c>
      <c r="F136" s="64">
        <f>SUM(F134:F135)</f>
        <v>2146</v>
      </c>
      <c r="G136" s="61">
        <f>+F136/E136</f>
        <v>33.53125</v>
      </c>
      <c r="H136" s="15">
        <f>SUM(H134:H135)</f>
        <v>203</v>
      </c>
      <c r="I136" s="15">
        <f>SUM(I134:I135)</f>
        <v>557</v>
      </c>
      <c r="J136" s="62">
        <f>+H136/I136</f>
        <v>0.36445242369838421</v>
      </c>
      <c r="K136" s="40"/>
      <c r="L136" s="15">
        <f>SUM(L134:L135)</f>
        <v>0</v>
      </c>
      <c r="M136" s="15">
        <f>SUM(M134:M135)</f>
        <v>0</v>
      </c>
      <c r="N136" s="40"/>
      <c r="O136" s="15">
        <f>SUM(O134:O135)</f>
        <v>249</v>
      </c>
      <c r="P136" s="15">
        <f>SUM(P134:P135)</f>
        <v>322</v>
      </c>
      <c r="Q136" s="62">
        <f>+O136/P136</f>
        <v>0.77329192546583847</v>
      </c>
      <c r="R136" s="40"/>
      <c r="S136" s="15">
        <f>SUM(S134:S135)</f>
        <v>70</v>
      </c>
      <c r="T136" s="15">
        <f>SUM(T134:T135)</f>
        <v>166</v>
      </c>
      <c r="U136" s="15">
        <f>SUM(U134:U135)</f>
        <v>236</v>
      </c>
      <c r="V136" s="61">
        <f>+U136/E136</f>
        <v>3.6875</v>
      </c>
      <c r="W136" s="40"/>
      <c r="X136" s="15">
        <f>SUM(X134:X135)</f>
        <v>289</v>
      </c>
      <c r="Y136" s="61">
        <f>+X136/E136</f>
        <v>4.515625</v>
      </c>
      <c r="Z136" s="40"/>
      <c r="AA136" s="15">
        <f>SUM(AA134:AA135)</f>
        <v>195</v>
      </c>
      <c r="AB136" s="28">
        <f>+AA136/E136</f>
        <v>3.046875</v>
      </c>
      <c r="AC136" s="40"/>
      <c r="AD136" s="15">
        <f>SUM(AD134:AD135)</f>
        <v>85</v>
      </c>
      <c r="AE136" s="15">
        <f>SUM(AE134:AE135)</f>
        <v>285</v>
      </c>
      <c r="AF136" s="61">
        <f>+AE136/E136</f>
        <v>4.453125</v>
      </c>
      <c r="AG136" s="15">
        <f>SUM(AG134:AG135)</f>
        <v>11</v>
      </c>
      <c r="AH136" s="40"/>
      <c r="AI136" s="64">
        <f>SUM(AI134:AI135)</f>
        <v>655</v>
      </c>
      <c r="AJ136" s="61">
        <f>+AI136/E136</f>
        <v>10.234375</v>
      </c>
      <c r="AK136" s="62">
        <f>+(AI136+U136+AD136-AE136+(X136*2))/F136</f>
        <v>0.59133271202236715</v>
      </c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  <c r="BD136" s="9"/>
      <c r="BE136" s="102" t="s">
        <v>65</v>
      </c>
      <c r="BF136" s="30">
        <v>2</v>
      </c>
      <c r="BG136" s="30">
        <v>0</v>
      </c>
      <c r="BH136" s="97">
        <v>1</v>
      </c>
      <c r="BI136" s="30">
        <v>224</v>
      </c>
      <c r="BJ136" s="110">
        <v>203</v>
      </c>
      <c r="BK136" s="7"/>
      <c r="BL136" s="102" t="s">
        <v>65</v>
      </c>
      <c r="BM136" s="30">
        <v>1</v>
      </c>
      <c r="BN136" s="30">
        <v>2</v>
      </c>
      <c r="BO136" s="97">
        <v>0.33333333333333331</v>
      </c>
      <c r="BP136" s="30">
        <v>274</v>
      </c>
      <c r="BQ136" s="110">
        <v>285</v>
      </c>
      <c r="BR136" s="101"/>
      <c r="BS136" s="102" t="s">
        <v>65</v>
      </c>
      <c r="BT136" s="30">
        <v>3</v>
      </c>
      <c r="BU136" s="30">
        <v>2</v>
      </c>
      <c r="BV136" s="97">
        <v>0.6</v>
      </c>
      <c r="BW136" s="30">
        <v>498</v>
      </c>
      <c r="BX136" s="110">
        <v>488</v>
      </c>
      <c r="BY136" s="87"/>
      <c r="BZ136" s="87"/>
      <c r="CA136" s="87"/>
    </row>
    <row r="137" spans="1:79" x14ac:dyDescent="0.3">
      <c r="A137" s="30"/>
      <c r="B137" s="7"/>
      <c r="C137" s="7"/>
      <c r="D137" s="13"/>
      <c r="E137" s="2"/>
      <c r="F137" s="10"/>
      <c r="G137" s="11"/>
      <c r="H137" s="2"/>
      <c r="I137" s="2"/>
      <c r="J137" s="12"/>
      <c r="K137" s="40"/>
      <c r="L137" s="2"/>
      <c r="M137" s="2"/>
      <c r="N137" s="40"/>
      <c r="O137" s="2"/>
      <c r="P137" s="2"/>
      <c r="Q137" s="12"/>
      <c r="R137" s="40"/>
      <c r="S137" s="2"/>
      <c r="T137" s="2"/>
      <c r="U137" s="2"/>
      <c r="V137" s="11"/>
      <c r="W137" s="40"/>
      <c r="X137" s="2"/>
      <c r="Y137" s="11"/>
      <c r="Z137" s="40"/>
      <c r="AA137" s="2"/>
      <c r="AB137" s="14"/>
      <c r="AC137" s="40"/>
      <c r="AD137" s="2"/>
      <c r="AE137" s="2"/>
      <c r="AF137" s="11"/>
      <c r="AG137" s="2"/>
      <c r="AH137" s="40"/>
      <c r="AI137" s="2"/>
      <c r="AJ137" s="11"/>
      <c r="AK137" s="12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  <c r="BD137" s="9"/>
      <c r="BE137" s="102" t="s">
        <v>32</v>
      </c>
      <c r="BF137" s="30">
        <v>3</v>
      </c>
      <c r="BG137" s="30">
        <v>0</v>
      </c>
      <c r="BH137" s="97">
        <v>1</v>
      </c>
      <c r="BI137" s="30">
        <v>313</v>
      </c>
      <c r="BJ137" s="110">
        <v>270</v>
      </c>
      <c r="BK137" s="7"/>
      <c r="BL137" s="102" t="s">
        <v>32</v>
      </c>
      <c r="BM137" s="30">
        <v>3</v>
      </c>
      <c r="BN137" s="30">
        <v>0</v>
      </c>
      <c r="BO137" s="97">
        <v>1</v>
      </c>
      <c r="BP137" s="30">
        <v>296</v>
      </c>
      <c r="BQ137" s="110">
        <v>268</v>
      </c>
      <c r="BR137" s="101"/>
      <c r="BS137" s="102" t="s">
        <v>32</v>
      </c>
      <c r="BT137" s="30">
        <v>6</v>
      </c>
      <c r="BU137" s="30">
        <v>0</v>
      </c>
      <c r="BV137" s="97">
        <v>1</v>
      </c>
      <c r="BW137" s="30">
        <v>609</v>
      </c>
      <c r="BX137" s="110">
        <v>538</v>
      </c>
      <c r="BY137" s="87"/>
      <c r="BZ137" s="87"/>
      <c r="CA137" s="87"/>
    </row>
    <row r="138" spans="1:79" x14ac:dyDescent="0.3">
      <c r="A138" s="30" t="s">
        <v>29</v>
      </c>
      <c r="B138" s="7" t="s">
        <v>30</v>
      </c>
      <c r="C138" s="7" t="s">
        <v>33</v>
      </c>
      <c r="D138" s="13">
        <v>50</v>
      </c>
      <c r="E138" s="2">
        <v>1</v>
      </c>
      <c r="F138" s="10">
        <v>4</v>
      </c>
      <c r="G138" s="11">
        <f>+F138/E138</f>
        <v>4</v>
      </c>
      <c r="H138" s="2">
        <v>0</v>
      </c>
      <c r="I138" s="2">
        <v>3</v>
      </c>
      <c r="J138" s="12">
        <f>+H138/I138</f>
        <v>0</v>
      </c>
      <c r="K138" s="40"/>
      <c r="L138" s="2"/>
      <c r="M138" s="13"/>
      <c r="N138" s="40"/>
      <c r="O138" s="2">
        <v>0</v>
      </c>
      <c r="P138" s="2">
        <v>0</v>
      </c>
      <c r="Q138" s="12" t="e">
        <f>+O138/P138</f>
        <v>#DIV/0!</v>
      </c>
      <c r="R138" s="40"/>
      <c r="S138" s="2">
        <v>0</v>
      </c>
      <c r="T138" s="2">
        <v>1</v>
      </c>
      <c r="U138" s="2">
        <f>+S138+T138</f>
        <v>1</v>
      </c>
      <c r="V138" s="11">
        <f>+U138/E138</f>
        <v>1</v>
      </c>
      <c r="W138" s="40"/>
      <c r="X138" s="2">
        <v>0</v>
      </c>
      <c r="Y138" s="11">
        <f>+X138/E138</f>
        <v>0</v>
      </c>
      <c r="Z138" s="40"/>
      <c r="AA138" s="2">
        <v>1</v>
      </c>
      <c r="AB138" s="14">
        <f>+AA138/E138</f>
        <v>1</v>
      </c>
      <c r="AC138" s="40"/>
      <c r="AD138" s="2">
        <v>0</v>
      </c>
      <c r="AE138" s="2">
        <v>1</v>
      </c>
      <c r="AF138" s="11">
        <f>+AE138/E138</f>
        <v>1</v>
      </c>
      <c r="AG138" s="2"/>
      <c r="AH138" s="40"/>
      <c r="AI138" s="2">
        <f>+(H138*2)+(L138*3)+(O138)</f>
        <v>0</v>
      </c>
      <c r="AJ138" s="11">
        <f>+AI138/E138</f>
        <v>0</v>
      </c>
      <c r="AK138" s="12">
        <f>+(AI138+U138+AD138+(X138*2)-AE138)/F138</f>
        <v>0</v>
      </c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  <c r="BD138" s="9"/>
      <c r="BE138" s="102" t="s">
        <v>47</v>
      </c>
      <c r="BF138" s="30">
        <v>2</v>
      </c>
      <c r="BG138" s="30">
        <v>1</v>
      </c>
      <c r="BH138" s="97">
        <v>0.66666666666666663</v>
      </c>
      <c r="BI138" s="30">
        <v>307</v>
      </c>
      <c r="BJ138" s="110">
        <v>304</v>
      </c>
      <c r="BK138" s="7"/>
      <c r="BL138" s="102" t="s">
        <v>47</v>
      </c>
      <c r="BM138" s="30">
        <v>1</v>
      </c>
      <c r="BN138" s="30">
        <v>2</v>
      </c>
      <c r="BO138" s="97">
        <v>0.33333333333333331</v>
      </c>
      <c r="BP138" s="30">
        <v>293</v>
      </c>
      <c r="BQ138" s="110">
        <v>299</v>
      </c>
      <c r="BR138" s="101"/>
      <c r="BS138" s="102" t="s">
        <v>47</v>
      </c>
      <c r="BT138" s="30">
        <v>3</v>
      </c>
      <c r="BU138" s="30">
        <v>3</v>
      </c>
      <c r="BV138" s="97">
        <v>0.5</v>
      </c>
      <c r="BW138" s="30">
        <v>600</v>
      </c>
      <c r="BX138" s="110">
        <v>603</v>
      </c>
      <c r="BY138" s="87"/>
      <c r="BZ138" s="87"/>
      <c r="CA138" s="87"/>
    </row>
    <row r="139" spans="1:79" x14ac:dyDescent="0.3">
      <c r="A139" s="30"/>
      <c r="B139" s="25" t="s">
        <v>30</v>
      </c>
      <c r="C139" s="23" t="s">
        <v>33</v>
      </c>
      <c r="D139" s="13"/>
      <c r="E139" s="15">
        <f>SUM(E138)</f>
        <v>1</v>
      </c>
      <c r="F139" s="15">
        <f t="shared" ref="F139:AH139" si="24">SUM(F138)</f>
        <v>4</v>
      </c>
      <c r="G139" s="61">
        <f>+F139/E139</f>
        <v>4</v>
      </c>
      <c r="H139" s="15">
        <f t="shared" si="24"/>
        <v>0</v>
      </c>
      <c r="I139" s="15">
        <f t="shared" si="24"/>
        <v>3</v>
      </c>
      <c r="J139" s="62">
        <f>+H139/I139</f>
        <v>0</v>
      </c>
      <c r="K139" s="65"/>
      <c r="L139" s="15">
        <f t="shared" si="24"/>
        <v>0</v>
      </c>
      <c r="M139" s="15">
        <f t="shared" si="24"/>
        <v>0</v>
      </c>
      <c r="N139" s="65"/>
      <c r="O139" s="15">
        <f t="shared" si="24"/>
        <v>0</v>
      </c>
      <c r="P139" s="15">
        <f t="shared" si="24"/>
        <v>0</v>
      </c>
      <c r="Q139" s="62" t="e">
        <f>+O139/P139</f>
        <v>#DIV/0!</v>
      </c>
      <c r="R139" s="65"/>
      <c r="S139" s="15">
        <f t="shared" si="24"/>
        <v>0</v>
      </c>
      <c r="T139" s="15">
        <f t="shared" si="24"/>
        <v>1</v>
      </c>
      <c r="U139" s="15">
        <f>+S139+T139</f>
        <v>1</v>
      </c>
      <c r="V139" s="61">
        <f>+U139/E139</f>
        <v>1</v>
      </c>
      <c r="W139" s="65"/>
      <c r="X139" s="15">
        <f t="shared" si="24"/>
        <v>0</v>
      </c>
      <c r="Y139" s="61">
        <f>+X139/E139</f>
        <v>0</v>
      </c>
      <c r="Z139" s="65"/>
      <c r="AA139" s="15">
        <f t="shared" si="24"/>
        <v>1</v>
      </c>
      <c r="AB139" s="28">
        <f>+AA139/E139</f>
        <v>1</v>
      </c>
      <c r="AC139" s="65"/>
      <c r="AD139" s="15">
        <f t="shared" si="24"/>
        <v>0</v>
      </c>
      <c r="AE139" s="15">
        <f t="shared" si="24"/>
        <v>1</v>
      </c>
      <c r="AF139" s="61">
        <f>+AE139/E139</f>
        <v>1</v>
      </c>
      <c r="AG139" s="15">
        <f t="shared" si="24"/>
        <v>0</v>
      </c>
      <c r="AH139" s="65">
        <f t="shared" si="24"/>
        <v>0</v>
      </c>
      <c r="AI139" s="15">
        <f>+(H139*2)+(L139*3)+(O139)</f>
        <v>0</v>
      </c>
      <c r="AJ139" s="61">
        <f>+AI139/E139</f>
        <v>0</v>
      </c>
      <c r="AK139" s="62">
        <f>+(AI139+U139+AD139+(X139*2)-AE139)/F139</f>
        <v>0</v>
      </c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  <c r="BD139" s="9"/>
      <c r="BE139" s="100" t="s">
        <v>38</v>
      </c>
      <c r="BF139" s="30">
        <v>3</v>
      </c>
      <c r="BG139" s="30">
        <v>0</v>
      </c>
      <c r="BH139" s="97">
        <v>1</v>
      </c>
      <c r="BI139" s="30">
        <v>302</v>
      </c>
      <c r="BJ139" s="110">
        <v>271</v>
      </c>
      <c r="BK139" s="8"/>
      <c r="BL139" s="100" t="s">
        <v>38</v>
      </c>
      <c r="BM139" s="30">
        <v>4</v>
      </c>
      <c r="BN139" s="30">
        <v>0</v>
      </c>
      <c r="BO139" s="97">
        <v>1</v>
      </c>
      <c r="BP139" s="30">
        <v>356</v>
      </c>
      <c r="BQ139" s="110">
        <v>313</v>
      </c>
      <c r="BR139" s="103"/>
      <c r="BS139" s="100" t="s">
        <v>38</v>
      </c>
      <c r="BT139" s="30">
        <v>7</v>
      </c>
      <c r="BU139" s="30">
        <v>0</v>
      </c>
      <c r="BV139" s="97">
        <v>1</v>
      </c>
      <c r="BW139" s="30">
        <v>658</v>
      </c>
      <c r="BX139" s="110">
        <v>584</v>
      </c>
      <c r="BY139" s="87"/>
      <c r="BZ139" s="87"/>
      <c r="CA139" s="87"/>
    </row>
    <row r="140" spans="1:79" x14ac:dyDescent="0.3">
      <c r="A140" s="30"/>
      <c r="B140" s="7"/>
      <c r="C140" s="7"/>
      <c r="D140" s="13"/>
      <c r="E140" s="2"/>
      <c r="F140" s="10"/>
      <c r="G140" s="11"/>
      <c r="H140" s="2"/>
      <c r="I140" s="2"/>
      <c r="J140" s="12"/>
      <c r="K140" s="40"/>
      <c r="L140" s="2"/>
      <c r="M140" s="13"/>
      <c r="N140" s="40"/>
      <c r="O140" s="2"/>
      <c r="P140" s="2"/>
      <c r="Q140" s="12"/>
      <c r="R140" s="40"/>
      <c r="S140" s="2"/>
      <c r="T140" s="2"/>
      <c r="U140" s="2"/>
      <c r="V140" s="11"/>
      <c r="W140" s="40"/>
      <c r="X140" s="2"/>
      <c r="Y140" s="11"/>
      <c r="Z140" s="40"/>
      <c r="AA140" s="2"/>
      <c r="AB140" s="14"/>
      <c r="AC140" s="40"/>
      <c r="AD140" s="2"/>
      <c r="AE140" s="2"/>
      <c r="AF140" s="11"/>
      <c r="AG140" s="2"/>
      <c r="AH140" s="40"/>
      <c r="AI140" s="2"/>
      <c r="AJ140" s="11"/>
      <c r="AK140" s="12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  <c r="BD140" s="9"/>
      <c r="BE140" s="102" t="s">
        <v>34</v>
      </c>
      <c r="BF140" s="30">
        <v>3</v>
      </c>
      <c r="BG140" s="30">
        <v>0</v>
      </c>
      <c r="BH140" s="97">
        <v>1</v>
      </c>
      <c r="BI140" s="30">
        <v>276</v>
      </c>
      <c r="BJ140" s="110">
        <v>232</v>
      </c>
      <c r="BK140" s="7"/>
      <c r="BL140" s="102" t="s">
        <v>34</v>
      </c>
      <c r="BM140" s="30">
        <v>3</v>
      </c>
      <c r="BN140" s="30">
        <v>0</v>
      </c>
      <c r="BO140" s="97">
        <v>1</v>
      </c>
      <c r="BP140" s="30">
        <v>313</v>
      </c>
      <c r="BQ140" s="110">
        <v>276</v>
      </c>
      <c r="BR140" s="101"/>
      <c r="BS140" s="102" t="s">
        <v>34</v>
      </c>
      <c r="BT140" s="30">
        <v>6</v>
      </c>
      <c r="BU140" s="30">
        <v>0</v>
      </c>
      <c r="BV140" s="97">
        <v>1</v>
      </c>
      <c r="BW140" s="30">
        <v>589</v>
      </c>
      <c r="BX140" s="110">
        <v>508</v>
      </c>
      <c r="BY140" s="87"/>
      <c r="BZ140" s="87"/>
      <c r="CA140" s="87"/>
    </row>
    <row r="141" spans="1:79" x14ac:dyDescent="0.3">
      <c r="A141" s="30" t="s">
        <v>29</v>
      </c>
      <c r="B141" s="7" t="s">
        <v>30</v>
      </c>
      <c r="C141" s="7" t="s">
        <v>35</v>
      </c>
      <c r="D141" s="13">
        <v>33</v>
      </c>
      <c r="E141" s="2">
        <v>22</v>
      </c>
      <c r="F141" s="10">
        <v>286</v>
      </c>
      <c r="G141" s="11">
        <f>+F141/E141</f>
        <v>13</v>
      </c>
      <c r="H141" s="2">
        <v>22</v>
      </c>
      <c r="I141" s="2">
        <v>62</v>
      </c>
      <c r="J141" s="12">
        <f>+H141/I141</f>
        <v>0.35483870967741937</v>
      </c>
      <c r="K141" s="40"/>
      <c r="L141" s="2"/>
      <c r="M141" s="2"/>
      <c r="N141" s="40"/>
      <c r="O141" s="2">
        <v>16</v>
      </c>
      <c r="P141" s="2">
        <v>24</v>
      </c>
      <c r="Q141" s="12">
        <f>+O141/P141</f>
        <v>0.66666666666666663</v>
      </c>
      <c r="R141" s="40"/>
      <c r="S141" s="2">
        <v>14</v>
      </c>
      <c r="T141" s="2">
        <v>19</v>
      </c>
      <c r="U141" s="2">
        <f>+S141+T141</f>
        <v>33</v>
      </c>
      <c r="V141" s="11">
        <f>+U141/E141</f>
        <v>1.5</v>
      </c>
      <c r="W141" s="40"/>
      <c r="X141" s="2">
        <v>20</v>
      </c>
      <c r="Y141" s="11">
        <f>+X141/E141</f>
        <v>0.90909090909090906</v>
      </c>
      <c r="Z141" s="40"/>
      <c r="AA141" s="2">
        <v>31</v>
      </c>
      <c r="AB141" s="14">
        <f>+AA141/E141</f>
        <v>1.4090909090909092</v>
      </c>
      <c r="AC141" s="40"/>
      <c r="AD141" s="2">
        <v>23</v>
      </c>
      <c r="AE141" s="2">
        <v>49</v>
      </c>
      <c r="AF141" s="11">
        <f>+AE141/E141</f>
        <v>2.2272727272727271</v>
      </c>
      <c r="AG141" s="2">
        <v>7</v>
      </c>
      <c r="AH141" s="40"/>
      <c r="AI141" s="2">
        <f>+(H141*2)+(L141*3)+(O141)</f>
        <v>60</v>
      </c>
      <c r="AJ141" s="11">
        <f>+AI141/E141</f>
        <v>2.7272727272727271</v>
      </c>
      <c r="AK141" s="12">
        <f>+(AI141+U141+AD141+(X141*2)-AE141)/F141</f>
        <v>0.37412587412587411</v>
      </c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  <c r="BD141" s="9"/>
      <c r="BE141" s="102" t="s">
        <v>41</v>
      </c>
      <c r="BF141" s="30">
        <v>4</v>
      </c>
      <c r="BG141" s="30">
        <v>1</v>
      </c>
      <c r="BH141" s="97">
        <v>0.8</v>
      </c>
      <c r="BI141" s="30">
        <v>521</v>
      </c>
      <c r="BJ141" s="110">
        <v>483</v>
      </c>
      <c r="BK141" s="7"/>
      <c r="BL141" s="102" t="s">
        <v>41</v>
      </c>
      <c r="BM141" s="30">
        <v>2</v>
      </c>
      <c r="BN141" s="30">
        <v>2</v>
      </c>
      <c r="BO141" s="97">
        <v>0.5</v>
      </c>
      <c r="BP141" s="30">
        <v>387</v>
      </c>
      <c r="BQ141" s="110">
        <v>391</v>
      </c>
      <c r="BR141" s="101"/>
      <c r="BS141" s="102" t="s">
        <v>41</v>
      </c>
      <c r="BT141" s="30">
        <v>6</v>
      </c>
      <c r="BU141" s="30">
        <v>3</v>
      </c>
      <c r="BV141" s="97">
        <v>0.66666666666666663</v>
      </c>
      <c r="BW141" s="30">
        <v>908</v>
      </c>
      <c r="BX141" s="110">
        <v>874</v>
      </c>
      <c r="BY141" s="87"/>
      <c r="BZ141" s="87"/>
      <c r="CA141" s="87"/>
    </row>
    <row r="142" spans="1:79" x14ac:dyDescent="0.3">
      <c r="A142" s="30"/>
      <c r="B142" s="25" t="s">
        <v>30</v>
      </c>
      <c r="C142" s="23" t="s">
        <v>35</v>
      </c>
      <c r="D142" s="13"/>
      <c r="E142" s="15">
        <f>SUM(E141)</f>
        <v>22</v>
      </c>
      <c r="F142" s="15">
        <f>SUM(F141)</f>
        <v>286</v>
      </c>
      <c r="G142" s="61">
        <f>+F142/E142</f>
        <v>13</v>
      </c>
      <c r="H142" s="15">
        <f>SUM(H141)</f>
        <v>22</v>
      </c>
      <c r="I142" s="15">
        <f>SUM(I141)</f>
        <v>62</v>
      </c>
      <c r="J142" s="62">
        <f>+H142/I142</f>
        <v>0.35483870967741937</v>
      </c>
      <c r="K142" s="65"/>
      <c r="L142" s="15">
        <f>SUM(L141)</f>
        <v>0</v>
      </c>
      <c r="M142" s="15">
        <f>SUM(M141)</f>
        <v>0</v>
      </c>
      <c r="N142" s="65"/>
      <c r="O142" s="15">
        <f>SUM(O141)</f>
        <v>16</v>
      </c>
      <c r="P142" s="15">
        <f>SUM(P141)</f>
        <v>24</v>
      </c>
      <c r="Q142" s="62">
        <f>+O142/P142</f>
        <v>0.66666666666666663</v>
      </c>
      <c r="R142" s="65"/>
      <c r="S142" s="15">
        <f>SUM(S141)</f>
        <v>14</v>
      </c>
      <c r="T142" s="15">
        <f>SUM(T141)</f>
        <v>19</v>
      </c>
      <c r="U142" s="15">
        <f>+S142+T142</f>
        <v>33</v>
      </c>
      <c r="V142" s="61">
        <f>+U142/E142</f>
        <v>1.5</v>
      </c>
      <c r="W142" s="65"/>
      <c r="X142" s="15">
        <f>SUM(X141)</f>
        <v>20</v>
      </c>
      <c r="Y142" s="61">
        <f>+X142/E142</f>
        <v>0.90909090909090906</v>
      </c>
      <c r="Z142" s="65"/>
      <c r="AA142" s="15">
        <f>SUM(AA141)</f>
        <v>31</v>
      </c>
      <c r="AB142" s="28">
        <f>+AA142/E142</f>
        <v>1.4090909090909092</v>
      </c>
      <c r="AC142" s="65"/>
      <c r="AD142" s="15">
        <f>SUM(AD141)</f>
        <v>23</v>
      </c>
      <c r="AE142" s="15">
        <f>SUM(AE141)</f>
        <v>49</v>
      </c>
      <c r="AF142" s="61">
        <f>+AE142/E142</f>
        <v>2.2272727272727271</v>
      </c>
      <c r="AG142" s="15">
        <f>SUM(AG141)</f>
        <v>7</v>
      </c>
      <c r="AH142" s="65">
        <f>SUM(AH141)</f>
        <v>0</v>
      </c>
      <c r="AI142" s="15">
        <f>+(H142*2)+(L142*3)+(O142)</f>
        <v>60</v>
      </c>
      <c r="AJ142" s="61">
        <f>+AI142/E142</f>
        <v>2.7272727272727271</v>
      </c>
      <c r="AK142" s="62">
        <f>+(AI142+U142+AD142+(X142*2)-AE142)/F142</f>
        <v>0.37412587412587411</v>
      </c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  <c r="BD142" s="9"/>
      <c r="BE142" s="102" t="s">
        <v>60</v>
      </c>
      <c r="BF142" s="30">
        <v>1</v>
      </c>
      <c r="BG142" s="30">
        <v>1</v>
      </c>
      <c r="BH142" s="97">
        <v>0.5</v>
      </c>
      <c r="BI142" s="30">
        <v>191</v>
      </c>
      <c r="BJ142" s="110">
        <v>184</v>
      </c>
      <c r="BK142" s="7"/>
      <c r="BL142" s="102" t="s">
        <v>60</v>
      </c>
      <c r="BM142" s="30">
        <v>1</v>
      </c>
      <c r="BN142" s="30">
        <v>1</v>
      </c>
      <c r="BO142" s="97">
        <v>0.5</v>
      </c>
      <c r="BP142" s="30">
        <v>187</v>
      </c>
      <c r="BQ142" s="110">
        <v>204</v>
      </c>
      <c r="BR142" s="101"/>
      <c r="BS142" s="102" t="s">
        <v>60</v>
      </c>
      <c r="BT142" s="30">
        <v>2</v>
      </c>
      <c r="BU142" s="30">
        <v>2</v>
      </c>
      <c r="BV142" s="97">
        <v>0.5</v>
      </c>
      <c r="BW142" s="30">
        <v>378</v>
      </c>
      <c r="BX142" s="110">
        <v>388</v>
      </c>
      <c r="BY142" s="87"/>
      <c r="BZ142" s="87"/>
      <c r="CA142" s="87"/>
    </row>
    <row r="143" spans="1:79" x14ac:dyDescent="0.3">
      <c r="A143" s="30"/>
      <c r="B143" s="7"/>
      <c r="C143" s="7"/>
      <c r="D143" s="13"/>
      <c r="E143" s="2"/>
      <c r="F143" s="10"/>
      <c r="G143" s="11"/>
      <c r="H143" s="2"/>
      <c r="I143" s="2"/>
      <c r="J143" s="12"/>
      <c r="K143" s="40"/>
      <c r="L143" s="2"/>
      <c r="M143" s="2"/>
      <c r="N143" s="40"/>
      <c r="O143" s="2"/>
      <c r="P143" s="2"/>
      <c r="Q143" s="12"/>
      <c r="R143" s="40"/>
      <c r="S143" s="2"/>
      <c r="T143" s="2"/>
      <c r="U143" s="2"/>
      <c r="V143" s="11"/>
      <c r="W143" s="40"/>
      <c r="X143" s="2"/>
      <c r="Y143" s="11"/>
      <c r="Z143" s="40"/>
      <c r="AA143" s="2"/>
      <c r="AB143" s="14"/>
      <c r="AC143" s="40"/>
      <c r="AD143" s="2"/>
      <c r="AE143" s="2"/>
      <c r="AF143" s="11"/>
      <c r="AG143" s="2"/>
      <c r="AH143" s="40"/>
      <c r="AI143" s="2"/>
      <c r="AJ143" s="11"/>
      <c r="AK143" s="12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  <c r="BD143" s="9"/>
      <c r="BE143" s="102" t="s">
        <v>43</v>
      </c>
      <c r="BF143" s="30">
        <v>2</v>
      </c>
      <c r="BG143" s="30">
        <v>2</v>
      </c>
      <c r="BH143" s="97">
        <v>0.5</v>
      </c>
      <c r="BI143" s="30">
        <v>365</v>
      </c>
      <c r="BJ143" s="110">
        <v>349</v>
      </c>
      <c r="BK143" s="7"/>
      <c r="BL143" s="102" t="s">
        <v>43</v>
      </c>
      <c r="BM143" s="30">
        <v>1</v>
      </c>
      <c r="BN143" s="30">
        <v>3</v>
      </c>
      <c r="BO143" s="97">
        <v>0.25</v>
      </c>
      <c r="BP143" s="30">
        <v>385</v>
      </c>
      <c r="BQ143" s="110">
        <v>385</v>
      </c>
      <c r="BR143" s="101"/>
      <c r="BS143" s="102" t="s">
        <v>43</v>
      </c>
      <c r="BT143" s="30">
        <v>3</v>
      </c>
      <c r="BU143" s="30">
        <v>5</v>
      </c>
      <c r="BV143" s="97">
        <v>0.375</v>
      </c>
      <c r="BW143" s="30">
        <v>750</v>
      </c>
      <c r="BX143" s="110">
        <v>734</v>
      </c>
      <c r="BY143" s="87"/>
      <c r="BZ143" s="87"/>
      <c r="CA143" s="87"/>
    </row>
    <row r="144" spans="1:79" x14ac:dyDescent="0.3">
      <c r="A144" s="30" t="s">
        <v>29</v>
      </c>
      <c r="B144" s="7" t="s">
        <v>30</v>
      </c>
      <c r="C144" s="7" t="s">
        <v>37</v>
      </c>
      <c r="D144" s="13">
        <v>24</v>
      </c>
      <c r="E144" s="2">
        <v>31</v>
      </c>
      <c r="F144" s="10">
        <v>1090</v>
      </c>
      <c r="G144" s="11">
        <f>+F144/E144</f>
        <v>35.161290322580648</v>
      </c>
      <c r="H144" s="2">
        <v>225</v>
      </c>
      <c r="I144" s="2">
        <v>388</v>
      </c>
      <c r="J144" s="12">
        <f>+H144/I144</f>
        <v>0.57989690721649489</v>
      </c>
      <c r="K144" s="40"/>
      <c r="L144" s="3"/>
      <c r="M144" s="13"/>
      <c r="N144" s="40"/>
      <c r="O144" s="2">
        <v>166</v>
      </c>
      <c r="P144" s="2">
        <v>237</v>
      </c>
      <c r="Q144" s="12">
        <f>+O144/P144</f>
        <v>0.70042194092827004</v>
      </c>
      <c r="R144" s="40"/>
      <c r="S144" s="2">
        <v>131</v>
      </c>
      <c r="T144" s="2">
        <v>203</v>
      </c>
      <c r="U144" s="2">
        <f>+S144+T144</f>
        <v>334</v>
      </c>
      <c r="V144" s="11">
        <f>+U144/E144</f>
        <v>10.774193548387096</v>
      </c>
      <c r="W144" s="40"/>
      <c r="X144" s="2">
        <v>44</v>
      </c>
      <c r="Y144" s="11">
        <f>+X144/E144</f>
        <v>1.4193548387096775</v>
      </c>
      <c r="Z144" s="40"/>
      <c r="AA144" s="2">
        <v>75</v>
      </c>
      <c r="AB144" s="14">
        <f>+AA144/E144</f>
        <v>2.4193548387096775</v>
      </c>
      <c r="AC144" s="40"/>
      <c r="AD144" s="2">
        <v>70</v>
      </c>
      <c r="AE144" s="2">
        <v>101</v>
      </c>
      <c r="AF144" s="11">
        <f>+AE144/E144</f>
        <v>3.2580645161290325</v>
      </c>
      <c r="AG144" s="2">
        <v>11</v>
      </c>
      <c r="AH144" s="40"/>
      <c r="AI144" s="2">
        <f>+(H144*2)+(L144*3)+(O144)</f>
        <v>616</v>
      </c>
      <c r="AJ144" s="11">
        <f>+AI144/E144</f>
        <v>19.870967741935484</v>
      </c>
      <c r="AK144" s="12">
        <f>+(AI144+U144+AD144+(X144*2)-AE144)/F144</f>
        <v>0.92385321100917428</v>
      </c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  <c r="BD144" s="9"/>
      <c r="BE144" s="102" t="s">
        <v>56</v>
      </c>
      <c r="BF144" s="30">
        <v>1</v>
      </c>
      <c r="BG144" s="30">
        <v>0</v>
      </c>
      <c r="BH144" s="97">
        <v>1</v>
      </c>
      <c r="BI144" s="30">
        <v>101</v>
      </c>
      <c r="BJ144" s="110">
        <v>77</v>
      </c>
      <c r="BK144" s="7"/>
      <c r="BL144" s="102" t="s">
        <v>56</v>
      </c>
      <c r="BM144" s="30">
        <v>0</v>
      </c>
      <c r="BN144" s="30">
        <v>0</v>
      </c>
      <c r="BO144" s="97" t="e">
        <v>#DIV/0!</v>
      </c>
      <c r="BP144" s="30">
        <v>0</v>
      </c>
      <c r="BQ144" s="110">
        <v>0</v>
      </c>
      <c r="BR144" s="7"/>
      <c r="BS144" s="102" t="s">
        <v>56</v>
      </c>
      <c r="BT144" s="30">
        <v>1</v>
      </c>
      <c r="BU144" s="30">
        <v>0</v>
      </c>
      <c r="BV144" s="97">
        <v>1</v>
      </c>
      <c r="BW144" s="30">
        <v>101</v>
      </c>
      <c r="BX144" s="110">
        <v>77</v>
      </c>
      <c r="BY144" s="87"/>
      <c r="BZ144" s="87"/>
      <c r="CA144" s="87"/>
    </row>
    <row r="145" spans="1:79" x14ac:dyDescent="0.3">
      <c r="A145" s="30" t="s">
        <v>55</v>
      </c>
      <c r="B145" s="7" t="s">
        <v>30</v>
      </c>
      <c r="C145" s="7" t="s">
        <v>37</v>
      </c>
      <c r="D145" s="13">
        <v>24</v>
      </c>
      <c r="E145" s="2">
        <v>33</v>
      </c>
      <c r="F145" s="10">
        <f>1273-150</f>
        <v>1123</v>
      </c>
      <c r="G145" s="11">
        <f>+F145/E145</f>
        <v>34.030303030303031</v>
      </c>
      <c r="H145" s="2">
        <v>235</v>
      </c>
      <c r="I145" s="2">
        <v>460</v>
      </c>
      <c r="J145" s="12">
        <f>+H145/I145</f>
        <v>0.51086956521739135</v>
      </c>
      <c r="K145" s="40"/>
      <c r="L145" s="2"/>
      <c r="M145" s="2"/>
      <c r="N145" s="40"/>
      <c r="O145" s="2">
        <v>174</v>
      </c>
      <c r="P145" s="2">
        <v>239</v>
      </c>
      <c r="Q145" s="12">
        <f>+O145/P145</f>
        <v>0.72803347280334729</v>
      </c>
      <c r="R145" s="40"/>
      <c r="S145" s="2">
        <v>121</v>
      </c>
      <c r="T145" s="2">
        <v>180</v>
      </c>
      <c r="U145" s="2">
        <f>+S145+T145</f>
        <v>301</v>
      </c>
      <c r="V145" s="11">
        <f>+U145/E145</f>
        <v>9.1212121212121211</v>
      </c>
      <c r="W145" s="40"/>
      <c r="X145" s="2">
        <v>39</v>
      </c>
      <c r="Y145" s="11">
        <f>+X145/E145</f>
        <v>1.1818181818181819</v>
      </c>
      <c r="Z145" s="40"/>
      <c r="AA145" s="2">
        <v>90</v>
      </c>
      <c r="AB145" s="14">
        <f>+AA145/E145</f>
        <v>2.7272727272727271</v>
      </c>
      <c r="AC145" s="40"/>
      <c r="AD145" s="2">
        <v>50</v>
      </c>
      <c r="AE145" s="2">
        <v>76</v>
      </c>
      <c r="AF145" s="11">
        <f>+AE145/E145</f>
        <v>2.3030303030303032</v>
      </c>
      <c r="AG145" s="2">
        <v>5</v>
      </c>
      <c r="AH145" s="40"/>
      <c r="AI145" s="2">
        <f>+(H145*2)+(L145*3)+O145</f>
        <v>644</v>
      </c>
      <c r="AJ145" s="11">
        <f>+AI145/E145</f>
        <v>19.515151515151516</v>
      </c>
      <c r="AK145" s="12">
        <f>+(AI145+U145+AD145-AE145+(X145*2))/F145</f>
        <v>0.88780053428317007</v>
      </c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  <c r="BD145" s="9"/>
      <c r="BE145" s="102" t="s">
        <v>64</v>
      </c>
      <c r="BF145" s="30">
        <v>1</v>
      </c>
      <c r="BG145" s="30">
        <v>1</v>
      </c>
      <c r="BH145" s="97">
        <v>0.5</v>
      </c>
      <c r="BI145" s="30">
        <v>194</v>
      </c>
      <c r="BJ145" s="110">
        <v>196</v>
      </c>
      <c r="BK145" s="7"/>
      <c r="BL145" s="102" t="s">
        <v>64</v>
      </c>
      <c r="BM145" s="30">
        <v>1</v>
      </c>
      <c r="BN145" s="30">
        <v>1</v>
      </c>
      <c r="BO145" s="97">
        <v>0.5</v>
      </c>
      <c r="BP145" s="30">
        <v>177</v>
      </c>
      <c r="BQ145" s="110">
        <v>179</v>
      </c>
      <c r="BR145" s="7"/>
      <c r="BS145" s="102" t="s">
        <v>64</v>
      </c>
      <c r="BT145" s="30">
        <v>2</v>
      </c>
      <c r="BU145" s="30">
        <v>2</v>
      </c>
      <c r="BV145" s="97">
        <v>0.5</v>
      </c>
      <c r="BW145" s="30">
        <v>371</v>
      </c>
      <c r="BX145" s="110">
        <v>375</v>
      </c>
      <c r="BY145" s="87"/>
      <c r="BZ145" s="87"/>
      <c r="CA145" s="87"/>
    </row>
    <row r="146" spans="1:79" x14ac:dyDescent="0.3">
      <c r="A146" s="30"/>
      <c r="B146" s="25" t="s">
        <v>30</v>
      </c>
      <c r="C146" s="23" t="s">
        <v>37</v>
      </c>
      <c r="D146" s="27"/>
      <c r="E146" s="15">
        <f>SUM(E144:E145)</f>
        <v>64</v>
      </c>
      <c r="F146" s="64">
        <f>SUM(F144:F145)</f>
        <v>2213</v>
      </c>
      <c r="G146" s="61">
        <f>+F146/E146</f>
        <v>34.578125</v>
      </c>
      <c r="H146" s="15">
        <f>SUM(H144:H145)</f>
        <v>460</v>
      </c>
      <c r="I146" s="15">
        <f>SUM(I144:I145)</f>
        <v>848</v>
      </c>
      <c r="J146" s="62">
        <f>+H146/I146</f>
        <v>0.54245283018867929</v>
      </c>
      <c r="K146" s="40"/>
      <c r="L146" s="15">
        <f>SUM(L144:L145)</f>
        <v>0</v>
      </c>
      <c r="M146" s="15">
        <f>SUM(M144:M145)</f>
        <v>0</v>
      </c>
      <c r="N146" s="40"/>
      <c r="O146" s="15">
        <f>SUM(O144:O145)</f>
        <v>340</v>
      </c>
      <c r="P146" s="15">
        <f>SUM(P144:P145)</f>
        <v>476</v>
      </c>
      <c r="Q146" s="62">
        <f>+O146/P146</f>
        <v>0.7142857142857143</v>
      </c>
      <c r="R146" s="40"/>
      <c r="S146" s="15">
        <f>SUM(S144:S145)</f>
        <v>252</v>
      </c>
      <c r="T146" s="15">
        <f>SUM(T144:T145)</f>
        <v>383</v>
      </c>
      <c r="U146" s="15">
        <f>SUM(U144:U145)</f>
        <v>635</v>
      </c>
      <c r="V146" s="61">
        <f>+U146/E146</f>
        <v>9.921875</v>
      </c>
      <c r="W146" s="40"/>
      <c r="X146" s="15">
        <f>SUM(X144:X145)</f>
        <v>83</v>
      </c>
      <c r="Y146" s="61">
        <f>+X146/E146</f>
        <v>1.296875</v>
      </c>
      <c r="Z146" s="40"/>
      <c r="AA146" s="15">
        <f>SUM(AA144:AA145)</f>
        <v>165</v>
      </c>
      <c r="AB146" s="28">
        <f>+AA146/E146</f>
        <v>2.578125</v>
      </c>
      <c r="AC146" s="40"/>
      <c r="AD146" s="15">
        <f>SUM(AD144:AD145)</f>
        <v>120</v>
      </c>
      <c r="AE146" s="15">
        <f>SUM(AE144:AE145)</f>
        <v>177</v>
      </c>
      <c r="AF146" s="61">
        <f>+AE146/E146</f>
        <v>2.765625</v>
      </c>
      <c r="AG146" s="15">
        <f>SUM(AG144:AG145)</f>
        <v>16</v>
      </c>
      <c r="AH146" s="40"/>
      <c r="AI146" s="64">
        <f>SUM(AI144:AI145)</f>
        <v>1260</v>
      </c>
      <c r="AJ146" s="61">
        <f>+AI146/E146</f>
        <v>19.6875</v>
      </c>
      <c r="AK146" s="62">
        <f>+(AI146+U146+AD146-AE146+(X146*2))/F146</f>
        <v>0.90555806597379118</v>
      </c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  <c r="BD146" s="9"/>
      <c r="BE146" s="102" t="s">
        <v>67</v>
      </c>
      <c r="BF146" s="30">
        <v>1</v>
      </c>
      <c r="BG146" s="30">
        <v>0</v>
      </c>
      <c r="BH146" s="97">
        <v>1</v>
      </c>
      <c r="BI146" s="30">
        <v>111</v>
      </c>
      <c r="BJ146" s="110">
        <v>96</v>
      </c>
      <c r="BK146" s="7"/>
      <c r="BL146" s="102" t="s">
        <v>67</v>
      </c>
      <c r="BM146" s="30">
        <v>0</v>
      </c>
      <c r="BN146" s="30">
        <v>1</v>
      </c>
      <c r="BO146" s="97">
        <v>0</v>
      </c>
      <c r="BP146" s="30">
        <v>84</v>
      </c>
      <c r="BQ146" s="110">
        <v>87</v>
      </c>
      <c r="BR146" s="101"/>
      <c r="BS146" s="102" t="s">
        <v>67</v>
      </c>
      <c r="BT146" s="30">
        <v>1</v>
      </c>
      <c r="BU146" s="30">
        <v>1</v>
      </c>
      <c r="BV146" s="97">
        <v>0.5</v>
      </c>
      <c r="BW146" s="30">
        <v>195</v>
      </c>
      <c r="BX146" s="110">
        <v>183</v>
      </c>
      <c r="BY146" s="87"/>
      <c r="BZ146" s="87"/>
      <c r="CA146" s="87"/>
    </row>
    <row r="147" spans="1:79" x14ac:dyDescent="0.3">
      <c r="A147" s="30"/>
      <c r="B147" s="7"/>
      <c r="C147" s="7"/>
      <c r="D147" s="13"/>
      <c r="E147" s="2"/>
      <c r="F147" s="10"/>
      <c r="G147" s="11"/>
      <c r="H147" s="2"/>
      <c r="I147" s="2"/>
      <c r="J147" s="12"/>
      <c r="K147" s="40"/>
      <c r="L147" s="2"/>
      <c r="M147" s="2"/>
      <c r="N147" s="40"/>
      <c r="O147" s="2"/>
      <c r="P147" s="2"/>
      <c r="Q147" s="12"/>
      <c r="R147" s="40"/>
      <c r="S147" s="2"/>
      <c r="T147" s="2"/>
      <c r="U147" s="2"/>
      <c r="V147" s="11"/>
      <c r="W147" s="40"/>
      <c r="X147" s="2"/>
      <c r="Y147" s="11"/>
      <c r="Z147" s="40"/>
      <c r="AA147" s="2"/>
      <c r="AB147" s="14"/>
      <c r="AC147" s="40"/>
      <c r="AD147" s="2"/>
      <c r="AE147" s="2"/>
      <c r="AF147" s="11"/>
      <c r="AG147" s="2"/>
      <c r="AH147" s="40"/>
      <c r="AI147" s="2"/>
      <c r="AJ147" s="11"/>
      <c r="AK147" s="12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  <c r="BD147" s="9"/>
      <c r="BE147" s="102" t="s">
        <v>62</v>
      </c>
      <c r="BF147" s="30">
        <v>1</v>
      </c>
      <c r="BG147" s="30">
        <v>0</v>
      </c>
      <c r="BH147" s="97">
        <v>1</v>
      </c>
      <c r="BI147" s="30">
        <v>101</v>
      </c>
      <c r="BJ147" s="110">
        <v>89</v>
      </c>
      <c r="BK147" s="7"/>
      <c r="BL147" s="102" t="s">
        <v>62</v>
      </c>
      <c r="BM147" s="30">
        <v>0</v>
      </c>
      <c r="BN147" s="30">
        <v>0</v>
      </c>
      <c r="BO147" s="97" t="e">
        <v>#DIV/0!</v>
      </c>
      <c r="BP147" s="30">
        <v>0</v>
      </c>
      <c r="BQ147" s="110">
        <v>0</v>
      </c>
      <c r="BR147" s="101"/>
      <c r="BS147" s="102" t="s">
        <v>62</v>
      </c>
      <c r="BT147" s="30">
        <v>1</v>
      </c>
      <c r="BU147" s="30">
        <v>0</v>
      </c>
      <c r="BV147" s="97">
        <v>1</v>
      </c>
      <c r="BW147" s="30">
        <v>101</v>
      </c>
      <c r="BX147" s="110">
        <v>89</v>
      </c>
      <c r="BY147" s="87"/>
      <c r="BZ147" s="87"/>
      <c r="CA147" s="87"/>
    </row>
    <row r="148" spans="1:79" x14ac:dyDescent="0.3">
      <c r="A148" s="30" t="s">
        <v>29</v>
      </c>
      <c r="B148" s="7" t="s">
        <v>30</v>
      </c>
      <c r="C148" s="7" t="s">
        <v>39</v>
      </c>
      <c r="D148" s="13">
        <v>22</v>
      </c>
      <c r="E148" s="2">
        <v>34</v>
      </c>
      <c r="F148" s="10">
        <v>944</v>
      </c>
      <c r="G148" s="11">
        <f>+F148/E148</f>
        <v>27.764705882352942</v>
      </c>
      <c r="H148" s="2">
        <v>185</v>
      </c>
      <c r="I148" s="2">
        <v>414</v>
      </c>
      <c r="J148" s="12">
        <f>+H148/I148</f>
        <v>0.4468599033816425</v>
      </c>
      <c r="K148" s="40"/>
      <c r="L148" s="3"/>
      <c r="M148" s="13"/>
      <c r="N148" s="40"/>
      <c r="O148" s="2">
        <v>122</v>
      </c>
      <c r="P148" s="2">
        <v>164</v>
      </c>
      <c r="Q148" s="12">
        <f>+O148/P148</f>
        <v>0.74390243902439024</v>
      </c>
      <c r="R148" s="40"/>
      <c r="S148" s="2">
        <v>117</v>
      </c>
      <c r="T148" s="2">
        <v>102</v>
      </c>
      <c r="U148" s="2">
        <f>+S148+T148</f>
        <v>219</v>
      </c>
      <c r="V148" s="11">
        <f>+U148/E148</f>
        <v>6.4411764705882355</v>
      </c>
      <c r="W148" s="40"/>
      <c r="X148" s="2">
        <v>92</v>
      </c>
      <c r="Y148" s="11">
        <f>+X148/E148</f>
        <v>2.7058823529411766</v>
      </c>
      <c r="Z148" s="40"/>
      <c r="AA148" s="2">
        <v>101</v>
      </c>
      <c r="AB148" s="14">
        <f>+AA148/E148</f>
        <v>2.9705882352941178</v>
      </c>
      <c r="AC148" s="40"/>
      <c r="AD148" s="2">
        <v>65</v>
      </c>
      <c r="AE148" s="2">
        <v>106</v>
      </c>
      <c r="AF148" s="11">
        <f>+AE148/E148</f>
        <v>3.1176470588235294</v>
      </c>
      <c r="AG148" s="2">
        <v>6</v>
      </c>
      <c r="AH148" s="40"/>
      <c r="AI148" s="2">
        <f>+(H148*2)+(L148*3)+(O148)</f>
        <v>492</v>
      </c>
      <c r="AJ148" s="11">
        <f>+AI148/E148</f>
        <v>14.470588235294118</v>
      </c>
      <c r="AK148" s="12">
        <f>+(AI148+U148+AD148+(X148*2)-AE148)/F148</f>
        <v>0.90466101694915257</v>
      </c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  <c r="BD148" s="9"/>
      <c r="BE148" s="72" t="s">
        <v>68</v>
      </c>
      <c r="BF148" s="31">
        <v>27</v>
      </c>
      <c r="BG148" s="31">
        <v>7</v>
      </c>
      <c r="BH148" s="36">
        <v>0.79411764705882348</v>
      </c>
      <c r="BI148" s="71">
        <v>3435</v>
      </c>
      <c r="BJ148" s="73">
        <v>3124</v>
      </c>
      <c r="BK148" s="2"/>
      <c r="BL148" s="72" t="s">
        <v>68</v>
      </c>
      <c r="BM148" s="31">
        <v>18</v>
      </c>
      <c r="BN148" s="31">
        <v>15</v>
      </c>
      <c r="BO148" s="36">
        <v>0.54545454545454541</v>
      </c>
      <c r="BP148" s="71">
        <v>3166</v>
      </c>
      <c r="BQ148" s="73">
        <v>3125</v>
      </c>
      <c r="BR148" s="47"/>
      <c r="BS148" s="72" t="s">
        <v>68</v>
      </c>
      <c r="BT148" s="31">
        <v>45</v>
      </c>
      <c r="BU148" s="31">
        <v>22</v>
      </c>
      <c r="BV148" s="36">
        <v>0.67164179104477617</v>
      </c>
      <c r="BW148" s="71">
        <v>6601</v>
      </c>
      <c r="BX148" s="73">
        <v>6249</v>
      </c>
      <c r="BY148" s="87"/>
      <c r="BZ148" s="87"/>
      <c r="CA148" s="87"/>
    </row>
    <row r="149" spans="1:79" ht="15" thickBot="1" x14ac:dyDescent="0.35">
      <c r="A149" s="30" t="s">
        <v>55</v>
      </c>
      <c r="B149" s="7" t="s">
        <v>30</v>
      </c>
      <c r="C149" s="7" t="s">
        <v>39</v>
      </c>
      <c r="D149" s="13">
        <v>22</v>
      </c>
      <c r="E149" s="2">
        <v>33</v>
      </c>
      <c r="F149" s="10">
        <f>1078-250</f>
        <v>828</v>
      </c>
      <c r="G149" s="11">
        <f>+F149/E149</f>
        <v>25.09090909090909</v>
      </c>
      <c r="H149" s="2">
        <v>155</v>
      </c>
      <c r="I149" s="2">
        <v>347</v>
      </c>
      <c r="J149" s="12">
        <f>+H149/I149</f>
        <v>0.44668587896253603</v>
      </c>
      <c r="K149" s="40"/>
      <c r="L149" s="2"/>
      <c r="M149" s="2"/>
      <c r="N149" s="40"/>
      <c r="O149" s="2">
        <v>143</v>
      </c>
      <c r="P149" s="2">
        <v>188</v>
      </c>
      <c r="Q149" s="12">
        <f>+O149/P149</f>
        <v>0.76063829787234039</v>
      </c>
      <c r="R149" s="40"/>
      <c r="S149" s="2">
        <v>49</v>
      </c>
      <c r="T149" s="2">
        <v>126</v>
      </c>
      <c r="U149" s="2">
        <f>+S149+T149</f>
        <v>175</v>
      </c>
      <c r="V149" s="11">
        <f>+U149/E149</f>
        <v>5.3030303030303028</v>
      </c>
      <c r="W149" s="40"/>
      <c r="X149" s="2">
        <v>64</v>
      </c>
      <c r="Y149" s="11">
        <f>+X149/E149</f>
        <v>1.9393939393939394</v>
      </c>
      <c r="Z149" s="40"/>
      <c r="AA149" s="2">
        <v>112</v>
      </c>
      <c r="AB149" s="14">
        <f>+AA149/E149</f>
        <v>3.393939393939394</v>
      </c>
      <c r="AC149" s="40"/>
      <c r="AD149" s="2">
        <v>54</v>
      </c>
      <c r="AE149" s="2">
        <v>101</v>
      </c>
      <c r="AF149" s="11">
        <f>+AE149/E149</f>
        <v>3.0606060606060606</v>
      </c>
      <c r="AG149" s="2">
        <v>7</v>
      </c>
      <c r="AH149" s="40"/>
      <c r="AI149" s="2">
        <f>+(H149*2)+(L149*3)+O149</f>
        <v>453</v>
      </c>
      <c r="AJ149" s="11">
        <f>+AI149/E149</f>
        <v>13.727272727272727</v>
      </c>
      <c r="AK149" s="12">
        <f>+(AI149+U149+AD149-AE149+(X149*2))/F149</f>
        <v>0.856280193236715</v>
      </c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  <c r="BD149" s="9"/>
      <c r="BE149" s="74"/>
      <c r="BF149" s="75"/>
      <c r="BG149" s="76"/>
      <c r="BH149" s="58">
        <f>+BF148+BG148</f>
        <v>34</v>
      </c>
      <c r="BI149" s="77">
        <f>+BI148/BH149</f>
        <v>101.02941176470588</v>
      </c>
      <c r="BJ149" s="78">
        <f>+BJ148/BH149</f>
        <v>91.882352941176464</v>
      </c>
      <c r="BK149" s="15"/>
      <c r="BL149" s="79"/>
      <c r="BM149" s="80"/>
      <c r="BN149" s="80"/>
      <c r="BO149" s="58">
        <f>+BM148+BN148</f>
        <v>33</v>
      </c>
      <c r="BP149" s="77">
        <f>+BP148/BO149</f>
        <v>95.939393939393938</v>
      </c>
      <c r="BQ149" s="78">
        <f>+BQ148/BO149</f>
        <v>94.696969696969703</v>
      </c>
      <c r="BR149" s="87"/>
      <c r="BS149" s="92"/>
      <c r="BT149" s="93"/>
      <c r="BU149" s="93"/>
      <c r="BV149" s="58">
        <f>+BT148+BU148</f>
        <v>67</v>
      </c>
      <c r="BW149" s="77">
        <f>+BW148/BV149</f>
        <v>98.522388059701498</v>
      </c>
      <c r="BX149" s="78">
        <f>+BX148/BV149</f>
        <v>93.268656716417908</v>
      </c>
      <c r="BY149" s="87"/>
      <c r="BZ149" s="87"/>
      <c r="CA149" s="87"/>
    </row>
    <row r="150" spans="1:79" x14ac:dyDescent="0.3">
      <c r="A150" s="30"/>
      <c r="B150" s="25" t="s">
        <v>30</v>
      </c>
      <c r="C150" s="23" t="s">
        <v>39</v>
      </c>
      <c r="D150" s="27"/>
      <c r="E150" s="15">
        <f>SUM(E148:E149)</f>
        <v>67</v>
      </c>
      <c r="F150" s="64">
        <f>SUM(F148:F149)</f>
        <v>1772</v>
      </c>
      <c r="G150" s="61">
        <f>+F150/E150</f>
        <v>26.447761194029852</v>
      </c>
      <c r="H150" s="15">
        <f>SUM(H148:H149)</f>
        <v>340</v>
      </c>
      <c r="I150" s="15">
        <f>SUM(I148:I149)</f>
        <v>761</v>
      </c>
      <c r="J150" s="62">
        <f>+H150/I150</f>
        <v>0.44678055190538762</v>
      </c>
      <c r="K150" s="40"/>
      <c r="L150" s="15">
        <f>SUM(L148:L149)</f>
        <v>0</v>
      </c>
      <c r="M150" s="15">
        <f>SUM(M148:M149)</f>
        <v>0</v>
      </c>
      <c r="N150" s="40"/>
      <c r="O150" s="15">
        <f>SUM(O148:O149)</f>
        <v>265</v>
      </c>
      <c r="P150" s="15">
        <f>SUM(P148:P149)</f>
        <v>352</v>
      </c>
      <c r="Q150" s="62">
        <f>+O150/P150</f>
        <v>0.75284090909090906</v>
      </c>
      <c r="R150" s="40"/>
      <c r="S150" s="15">
        <f>SUM(S148:S149)</f>
        <v>166</v>
      </c>
      <c r="T150" s="15">
        <f>SUM(T148:T149)</f>
        <v>228</v>
      </c>
      <c r="U150" s="15">
        <f>SUM(U148:U149)</f>
        <v>394</v>
      </c>
      <c r="V150" s="61">
        <f>+U150/E150</f>
        <v>5.8805970149253728</v>
      </c>
      <c r="W150" s="40"/>
      <c r="X150" s="15">
        <f>SUM(X148:X149)</f>
        <v>156</v>
      </c>
      <c r="Y150" s="61">
        <f>+X150/E150</f>
        <v>2.3283582089552239</v>
      </c>
      <c r="Z150" s="40"/>
      <c r="AA150" s="15">
        <f>SUM(AA148:AA149)</f>
        <v>213</v>
      </c>
      <c r="AB150" s="28">
        <f>+AA150/E150</f>
        <v>3.1791044776119404</v>
      </c>
      <c r="AC150" s="40"/>
      <c r="AD150" s="15">
        <f>SUM(AD148:AD149)</f>
        <v>119</v>
      </c>
      <c r="AE150" s="15">
        <f>SUM(AE148:AE149)</f>
        <v>207</v>
      </c>
      <c r="AF150" s="61">
        <f>+AE150/E150</f>
        <v>3.08955223880597</v>
      </c>
      <c r="AG150" s="15">
        <f>SUM(AG148:AG149)</f>
        <v>13</v>
      </c>
      <c r="AH150" s="40"/>
      <c r="AI150" s="64">
        <f>SUM(AI148:AI149)</f>
        <v>945</v>
      </c>
      <c r="AJ150" s="61">
        <f>+AI150/E150</f>
        <v>14.104477611940299</v>
      </c>
      <c r="AK150" s="62">
        <f>+(AI150+U150+AD150-AE150+(X150*2))/F150</f>
        <v>0.8820541760722348</v>
      </c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  <c r="BD150" s="9"/>
      <c r="BE150" s="17"/>
      <c r="BF150" s="17"/>
      <c r="BG150" s="66"/>
      <c r="BH150" s="27"/>
      <c r="BI150" s="27"/>
      <c r="BJ150" s="27"/>
      <c r="BK150" s="15"/>
      <c r="BL150" s="28"/>
      <c r="BM150" s="15"/>
      <c r="BN150" s="15"/>
      <c r="BO150" s="28"/>
      <c r="BP150" s="87"/>
      <c r="BQ150" s="87"/>
      <c r="BR150" s="87"/>
      <c r="BS150" s="87"/>
      <c r="BT150" s="87"/>
      <c r="BU150" s="87"/>
      <c r="BV150" s="87"/>
      <c r="BW150" s="87"/>
      <c r="BX150" s="87"/>
      <c r="BY150" s="87"/>
      <c r="BZ150" s="87"/>
      <c r="CA150" s="87"/>
    </row>
    <row r="151" spans="1:79" x14ac:dyDescent="0.3">
      <c r="A151" s="30"/>
      <c r="B151" s="7"/>
      <c r="C151" s="7"/>
      <c r="D151" s="13"/>
      <c r="E151" s="2"/>
      <c r="F151" s="10"/>
      <c r="G151" s="11"/>
      <c r="H151" s="2"/>
      <c r="I151" s="2"/>
      <c r="J151" s="12"/>
      <c r="K151" s="40"/>
      <c r="L151" s="2"/>
      <c r="M151" s="2"/>
      <c r="N151" s="40"/>
      <c r="O151" s="2"/>
      <c r="P151" s="2"/>
      <c r="Q151" s="12"/>
      <c r="R151" s="40"/>
      <c r="S151" s="2"/>
      <c r="T151" s="2"/>
      <c r="U151" s="2"/>
      <c r="V151" s="11"/>
      <c r="W151" s="40"/>
      <c r="X151" s="2"/>
      <c r="Y151" s="11"/>
      <c r="Z151" s="40"/>
      <c r="AA151" s="2"/>
      <c r="AB151" s="14"/>
      <c r="AC151" s="40"/>
      <c r="AD151" s="2"/>
      <c r="AE151" s="2"/>
      <c r="AF151" s="11"/>
      <c r="AG151" s="2"/>
      <c r="AH151" s="40"/>
      <c r="AI151" s="2"/>
      <c r="AJ151" s="11"/>
      <c r="AK151" s="12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  <c r="BD151" s="9"/>
      <c r="BE151" s="17"/>
      <c r="BF151" s="17"/>
      <c r="BG151" s="66"/>
      <c r="BH151" s="27"/>
      <c r="BI151" s="27"/>
      <c r="BJ151" s="27"/>
      <c r="BK151" s="15"/>
      <c r="BL151" s="28"/>
      <c r="BM151" s="15"/>
      <c r="BN151" s="15"/>
      <c r="BO151" s="28"/>
      <c r="BP151" s="87"/>
      <c r="BQ151" s="87"/>
      <c r="BR151" s="87"/>
      <c r="BS151" s="87"/>
      <c r="BT151" s="87"/>
      <c r="BU151" s="87"/>
      <c r="BV151" s="87"/>
      <c r="BW151" s="87"/>
      <c r="BX151" s="87"/>
      <c r="BY151" s="87"/>
      <c r="BZ151" s="87"/>
      <c r="CA151" s="87"/>
    </row>
    <row r="152" spans="1:79" x14ac:dyDescent="0.3">
      <c r="A152" s="30" t="s">
        <v>29</v>
      </c>
      <c r="B152" s="7" t="s">
        <v>30</v>
      </c>
      <c r="C152" s="7" t="s">
        <v>40</v>
      </c>
      <c r="D152" s="13">
        <v>25</v>
      </c>
      <c r="E152" s="2">
        <v>9</v>
      </c>
      <c r="F152" s="10">
        <v>69</v>
      </c>
      <c r="G152" s="11">
        <f>+F152/E152</f>
        <v>7.666666666666667</v>
      </c>
      <c r="H152" s="2">
        <v>6</v>
      </c>
      <c r="I152" s="2">
        <v>17</v>
      </c>
      <c r="J152" s="12">
        <f>+H152/I152</f>
        <v>0.35294117647058826</v>
      </c>
      <c r="K152" s="40"/>
      <c r="L152" s="2"/>
      <c r="M152" s="13"/>
      <c r="N152" s="40"/>
      <c r="O152" s="2">
        <v>10</v>
      </c>
      <c r="P152" s="2">
        <v>14</v>
      </c>
      <c r="Q152" s="12">
        <f>+O152/P152</f>
        <v>0.7142857142857143</v>
      </c>
      <c r="R152" s="40"/>
      <c r="S152" s="2">
        <v>4</v>
      </c>
      <c r="T152" s="2">
        <v>11</v>
      </c>
      <c r="U152" s="2">
        <f>+S152+T152</f>
        <v>15</v>
      </c>
      <c r="V152" s="11">
        <f>+U152/E152</f>
        <v>1.6666666666666667</v>
      </c>
      <c r="W152" s="40"/>
      <c r="X152" s="2">
        <v>2</v>
      </c>
      <c r="Y152" s="11">
        <f>+X152/E152</f>
        <v>0.22222222222222221</v>
      </c>
      <c r="Z152" s="40"/>
      <c r="AA152" s="2">
        <v>10</v>
      </c>
      <c r="AB152" s="14">
        <f>+AA152/E152</f>
        <v>1.1111111111111112</v>
      </c>
      <c r="AC152" s="40"/>
      <c r="AD152" s="2">
        <v>3</v>
      </c>
      <c r="AE152" s="2">
        <v>9</v>
      </c>
      <c r="AF152" s="11">
        <f>+AE152/E152</f>
        <v>1</v>
      </c>
      <c r="AG152" s="2">
        <v>1</v>
      </c>
      <c r="AH152" s="40"/>
      <c r="AI152" s="2">
        <f>+(H152*2)+(L152*3)+(O152)</f>
        <v>22</v>
      </c>
      <c r="AJ152" s="11">
        <f>+AI152/E152</f>
        <v>2.4444444444444446</v>
      </c>
      <c r="AK152" s="12">
        <f>+(AI152+U152+AD152+(X152*2)-AE152)/F152</f>
        <v>0.50724637681159424</v>
      </c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  <c r="BD152" s="9"/>
      <c r="BE152" s="17"/>
      <c r="BF152" s="17"/>
      <c r="BG152" s="66"/>
      <c r="BH152" s="27"/>
      <c r="BI152" s="27"/>
      <c r="BJ152" s="27"/>
      <c r="BK152" s="15"/>
      <c r="BL152" s="28"/>
      <c r="BM152" s="15"/>
      <c r="BN152" s="15"/>
      <c r="BO152" s="28"/>
      <c r="BP152" s="87"/>
      <c r="BQ152" s="87"/>
      <c r="BR152" s="87"/>
      <c r="BS152" s="87"/>
      <c r="BT152" s="87"/>
      <c r="BU152" s="87"/>
      <c r="BV152" s="87"/>
      <c r="BW152" s="87"/>
      <c r="BX152" s="87"/>
      <c r="BY152" s="87"/>
      <c r="BZ152" s="87"/>
      <c r="CA152" s="87"/>
    </row>
    <row r="153" spans="1:79" x14ac:dyDescent="0.3">
      <c r="A153" s="30"/>
      <c r="B153" s="25" t="s">
        <v>30</v>
      </c>
      <c r="C153" s="23" t="s">
        <v>40</v>
      </c>
      <c r="D153" s="13"/>
      <c r="E153" s="15">
        <f>SUM(E152)</f>
        <v>9</v>
      </c>
      <c r="F153" s="15">
        <f>SUM(F152)</f>
        <v>69</v>
      </c>
      <c r="G153" s="61">
        <f>+F153/E153</f>
        <v>7.666666666666667</v>
      </c>
      <c r="H153" s="15">
        <f>SUM(H152)</f>
        <v>6</v>
      </c>
      <c r="I153" s="15">
        <f>SUM(I152)</f>
        <v>17</v>
      </c>
      <c r="J153" s="62">
        <f>+H153/I153</f>
        <v>0.35294117647058826</v>
      </c>
      <c r="K153" s="65"/>
      <c r="L153" s="15">
        <f>SUM(L152)</f>
        <v>0</v>
      </c>
      <c r="M153" s="15">
        <f>SUM(M152)</f>
        <v>0</v>
      </c>
      <c r="N153" s="65"/>
      <c r="O153" s="15">
        <f>SUM(O152)</f>
        <v>10</v>
      </c>
      <c r="P153" s="15">
        <f>SUM(P152)</f>
        <v>14</v>
      </c>
      <c r="Q153" s="62">
        <f>+O153/P153</f>
        <v>0.7142857142857143</v>
      </c>
      <c r="R153" s="65"/>
      <c r="S153" s="15">
        <f>SUM(S152)</f>
        <v>4</v>
      </c>
      <c r="T153" s="15">
        <f>SUM(T152)</f>
        <v>11</v>
      </c>
      <c r="U153" s="15">
        <f>+S153+T153</f>
        <v>15</v>
      </c>
      <c r="V153" s="61">
        <f>+U153/E153</f>
        <v>1.6666666666666667</v>
      </c>
      <c r="W153" s="65"/>
      <c r="X153" s="15">
        <f>SUM(X152)</f>
        <v>2</v>
      </c>
      <c r="Y153" s="61">
        <f>+X153/E153</f>
        <v>0.22222222222222221</v>
      </c>
      <c r="Z153" s="65"/>
      <c r="AA153" s="15">
        <f>SUM(AA152)</f>
        <v>10</v>
      </c>
      <c r="AB153" s="28">
        <f>+AA153/E153</f>
        <v>1.1111111111111112</v>
      </c>
      <c r="AC153" s="65"/>
      <c r="AD153" s="15">
        <f>SUM(AD152)</f>
        <v>3</v>
      </c>
      <c r="AE153" s="15">
        <f>SUM(AE152)</f>
        <v>9</v>
      </c>
      <c r="AF153" s="61">
        <f>+AE153/E153</f>
        <v>1</v>
      </c>
      <c r="AG153" s="15">
        <f>SUM(AG152)</f>
        <v>1</v>
      </c>
      <c r="AH153" s="65">
        <f>SUM(AH152)</f>
        <v>0</v>
      </c>
      <c r="AI153" s="15">
        <f>+(H153*2)+(L153*3)+(O153)</f>
        <v>22</v>
      </c>
      <c r="AJ153" s="61">
        <f>+AI153/E153</f>
        <v>2.4444444444444446</v>
      </c>
      <c r="AK153" s="62">
        <f>+(AI153+U153+AD153+(X153*2)-AE153)/F153</f>
        <v>0.50724637681159424</v>
      </c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  <c r="BD153" s="9"/>
      <c r="BE153" s="17"/>
      <c r="BF153" s="17"/>
      <c r="BG153" s="66"/>
      <c r="BH153" s="27"/>
      <c r="BI153" s="27"/>
      <c r="BJ153" s="27"/>
      <c r="BK153" s="15"/>
      <c r="BL153" s="28"/>
      <c r="BM153" s="15"/>
      <c r="BN153" s="15"/>
      <c r="BO153" s="28"/>
      <c r="BP153" s="87"/>
      <c r="BQ153" s="87"/>
      <c r="BR153" s="87"/>
      <c r="BS153" s="87"/>
      <c r="BT153" s="87"/>
      <c r="BU153" s="87"/>
      <c r="BV153" s="87"/>
      <c r="BW153" s="87"/>
      <c r="BX153" s="87"/>
      <c r="BY153" s="87"/>
      <c r="BZ153" s="87"/>
      <c r="CA153" s="87"/>
    </row>
    <row r="154" spans="1:79" x14ac:dyDescent="0.3">
      <c r="A154" s="30"/>
      <c r="B154" s="7"/>
      <c r="C154" s="7"/>
      <c r="D154" s="13"/>
      <c r="E154" s="2"/>
      <c r="F154" s="10"/>
      <c r="G154" s="11"/>
      <c r="H154" s="2"/>
      <c r="I154" s="2"/>
      <c r="J154" s="12"/>
      <c r="K154" s="40"/>
      <c r="L154" s="2"/>
      <c r="M154" s="13"/>
      <c r="N154" s="40"/>
      <c r="O154" s="2"/>
      <c r="P154" s="2"/>
      <c r="Q154" s="12"/>
      <c r="R154" s="40"/>
      <c r="S154" s="2"/>
      <c r="T154" s="2"/>
      <c r="U154" s="2"/>
      <c r="V154" s="11"/>
      <c r="W154" s="40"/>
      <c r="X154" s="2"/>
      <c r="Y154" s="11"/>
      <c r="Z154" s="40"/>
      <c r="AA154" s="2"/>
      <c r="AB154" s="14"/>
      <c r="AC154" s="40"/>
      <c r="AD154" s="2"/>
      <c r="AE154" s="2"/>
      <c r="AF154" s="11"/>
      <c r="AG154" s="2"/>
      <c r="AH154" s="40"/>
      <c r="AI154" s="2"/>
      <c r="AJ154" s="11"/>
      <c r="AK154" s="12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  <c r="BD154" s="9"/>
      <c r="BE154" s="17"/>
      <c r="BF154" s="17"/>
      <c r="BG154" s="66"/>
      <c r="BH154" s="27"/>
      <c r="BI154" s="27"/>
      <c r="BJ154" s="27"/>
      <c r="BK154" s="15"/>
      <c r="BL154" s="28"/>
      <c r="BM154" s="15"/>
      <c r="BN154" s="15"/>
      <c r="BO154" s="28"/>
      <c r="BP154" s="87"/>
      <c r="BQ154" s="87"/>
      <c r="BR154" s="87"/>
      <c r="BS154" s="87"/>
      <c r="BT154" s="87"/>
      <c r="BU154" s="87"/>
      <c r="BV154" s="87"/>
      <c r="BW154" s="87"/>
      <c r="BX154" s="87"/>
      <c r="BY154" s="87"/>
      <c r="BZ154" s="87"/>
      <c r="CA154" s="87"/>
    </row>
    <row r="155" spans="1:79" x14ac:dyDescent="0.3">
      <c r="A155" s="30" t="s">
        <v>55</v>
      </c>
      <c r="B155" s="7" t="s">
        <v>30</v>
      </c>
      <c r="C155" s="7" t="s">
        <v>58</v>
      </c>
      <c r="D155" s="13">
        <v>3</v>
      </c>
      <c r="E155" s="2">
        <v>23</v>
      </c>
      <c r="F155" s="10">
        <v>235</v>
      </c>
      <c r="G155" s="11">
        <f>+F155/E155</f>
        <v>10.217391304347826</v>
      </c>
      <c r="H155" s="2">
        <v>7</v>
      </c>
      <c r="I155" s="2">
        <v>31</v>
      </c>
      <c r="J155" s="12">
        <f>+H155/I155</f>
        <v>0.22580645161290322</v>
      </c>
      <c r="K155" s="40"/>
      <c r="L155" s="2"/>
      <c r="M155" s="2"/>
      <c r="N155" s="40"/>
      <c r="O155" s="2">
        <v>13</v>
      </c>
      <c r="P155" s="2">
        <v>31</v>
      </c>
      <c r="Q155" s="12">
        <f>+O155/P155</f>
        <v>0.41935483870967744</v>
      </c>
      <c r="R155" s="40"/>
      <c r="S155" s="2">
        <v>3</v>
      </c>
      <c r="T155" s="2">
        <v>12</v>
      </c>
      <c r="U155" s="2">
        <f>+S155+T155</f>
        <v>15</v>
      </c>
      <c r="V155" s="11">
        <f>+U155/E155</f>
        <v>0.65217391304347827</v>
      </c>
      <c r="W155" s="40"/>
      <c r="X155" s="2">
        <v>18</v>
      </c>
      <c r="Y155" s="11">
        <f>+X155/E155</f>
        <v>0.78260869565217395</v>
      </c>
      <c r="Z155" s="40"/>
      <c r="AA155" s="2">
        <v>22</v>
      </c>
      <c r="AB155" s="14">
        <f>+AA155/E155</f>
        <v>0.95652173913043481</v>
      </c>
      <c r="AC155" s="40"/>
      <c r="AD155" s="2">
        <v>12</v>
      </c>
      <c r="AE155" s="2">
        <v>27</v>
      </c>
      <c r="AF155" s="11">
        <f>+AE155/E155</f>
        <v>1.173913043478261</v>
      </c>
      <c r="AG155" s="2">
        <v>2</v>
      </c>
      <c r="AH155" s="40"/>
      <c r="AI155" s="2">
        <f>+(H155*2)+(L155*3)+O155</f>
        <v>27</v>
      </c>
      <c r="AJ155" s="11">
        <f>+AI155/E155</f>
        <v>1.173913043478261</v>
      </c>
      <c r="AK155" s="12">
        <f>+(AI155+U155+AD155-AE155+(X155*2))/F155</f>
        <v>0.26808510638297872</v>
      </c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  <c r="BD155" s="9"/>
      <c r="BE155" s="18"/>
      <c r="BF155" s="17"/>
      <c r="BG155" s="66"/>
      <c r="BH155" s="27"/>
      <c r="BI155" s="27"/>
      <c r="BJ155" s="27"/>
      <c r="BK155" s="15"/>
      <c r="BL155" s="28"/>
      <c r="BM155" s="15"/>
      <c r="BN155" s="15"/>
      <c r="BO155" s="28"/>
      <c r="BP155" s="87"/>
      <c r="BQ155" s="87"/>
      <c r="BR155" s="87"/>
      <c r="BS155" s="87"/>
      <c r="BT155" s="87"/>
      <c r="BU155" s="87"/>
      <c r="BV155" s="87"/>
      <c r="BW155" s="87"/>
      <c r="BX155" s="87"/>
      <c r="BY155" s="87"/>
      <c r="BZ155" s="87"/>
      <c r="CA155" s="87"/>
    </row>
    <row r="156" spans="1:79" x14ac:dyDescent="0.3">
      <c r="A156" s="30"/>
      <c r="B156" s="25" t="s">
        <v>30</v>
      </c>
      <c r="C156" s="23" t="s">
        <v>58</v>
      </c>
      <c r="D156" s="13"/>
      <c r="E156" s="15">
        <f>SUM(E155)</f>
        <v>23</v>
      </c>
      <c r="F156" s="15">
        <f>SUM(F155)</f>
        <v>235</v>
      </c>
      <c r="G156" s="61">
        <f>+F156/E156</f>
        <v>10.217391304347826</v>
      </c>
      <c r="H156" s="15">
        <f>SUM(H155)</f>
        <v>7</v>
      </c>
      <c r="I156" s="15">
        <f>SUM(I155)</f>
        <v>31</v>
      </c>
      <c r="J156" s="62">
        <f>+H156/I156</f>
        <v>0.22580645161290322</v>
      </c>
      <c r="K156" s="65"/>
      <c r="L156" s="15">
        <f>SUM(L155)</f>
        <v>0</v>
      </c>
      <c r="M156" s="15">
        <f>SUM(M155)</f>
        <v>0</v>
      </c>
      <c r="N156" s="65"/>
      <c r="O156" s="15">
        <f>SUM(O155)</f>
        <v>13</v>
      </c>
      <c r="P156" s="15">
        <f>SUM(P155)</f>
        <v>31</v>
      </c>
      <c r="Q156" s="62">
        <f>+O156/P156</f>
        <v>0.41935483870967744</v>
      </c>
      <c r="R156" s="65"/>
      <c r="S156" s="15">
        <f>SUM(S155)</f>
        <v>3</v>
      </c>
      <c r="T156" s="15">
        <f>SUM(T155)</f>
        <v>12</v>
      </c>
      <c r="U156" s="15">
        <f>+S156+T156</f>
        <v>15</v>
      </c>
      <c r="V156" s="61">
        <f>+U156/E156</f>
        <v>0.65217391304347827</v>
      </c>
      <c r="W156" s="65"/>
      <c r="X156" s="15">
        <f>SUM(X155)</f>
        <v>18</v>
      </c>
      <c r="Y156" s="61">
        <f>+X156/E156</f>
        <v>0.78260869565217395</v>
      </c>
      <c r="Z156" s="65"/>
      <c r="AA156" s="15">
        <f>SUM(AA155)</f>
        <v>22</v>
      </c>
      <c r="AB156" s="28">
        <f>+AA156/E156</f>
        <v>0.95652173913043481</v>
      </c>
      <c r="AC156" s="65"/>
      <c r="AD156" s="15">
        <f>SUM(AD155)</f>
        <v>12</v>
      </c>
      <c r="AE156" s="15">
        <f>SUM(AE155)</f>
        <v>27</v>
      </c>
      <c r="AF156" s="61">
        <f>+AE156/E156</f>
        <v>1.173913043478261</v>
      </c>
      <c r="AG156" s="15">
        <f>SUM(AG155)</f>
        <v>2</v>
      </c>
      <c r="AH156" s="65">
        <f>SUM(AH155)</f>
        <v>0</v>
      </c>
      <c r="AI156" s="15">
        <f>+(H156*2)+(L156*3)+(O156)</f>
        <v>27</v>
      </c>
      <c r="AJ156" s="61">
        <f>+AI156/E156</f>
        <v>1.173913043478261</v>
      </c>
      <c r="AK156" s="62">
        <f>+(AI156+U156+AD156+(X156*2)-AE156)/F156</f>
        <v>0.26808510638297872</v>
      </c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  <c r="BD156" s="9"/>
      <c r="BE156" s="18"/>
      <c r="BF156" s="17"/>
      <c r="BG156" s="66"/>
      <c r="BH156" s="27"/>
      <c r="BI156" s="27"/>
      <c r="BJ156" s="27"/>
      <c r="BK156" s="15"/>
      <c r="BL156" s="28"/>
      <c r="BM156" s="15"/>
      <c r="BN156" s="15"/>
      <c r="BO156" s="28"/>
      <c r="BP156" s="87"/>
      <c r="BQ156" s="87"/>
      <c r="BR156" s="87"/>
      <c r="BS156" s="87"/>
      <c r="BT156" s="87"/>
      <c r="BU156" s="87"/>
      <c r="BV156" s="87"/>
      <c r="BW156" s="87"/>
      <c r="BX156" s="87"/>
      <c r="BY156" s="87"/>
      <c r="BZ156" s="87"/>
      <c r="CA156" s="87"/>
    </row>
    <row r="157" spans="1:79" x14ac:dyDescent="0.3">
      <c r="A157" s="30"/>
      <c r="B157" s="7"/>
      <c r="C157" s="7"/>
      <c r="D157" s="13"/>
      <c r="E157" s="2"/>
      <c r="F157" s="10"/>
      <c r="G157" s="11"/>
      <c r="H157" s="2"/>
      <c r="I157" s="2"/>
      <c r="J157" s="12"/>
      <c r="K157" s="40"/>
      <c r="L157" s="2"/>
      <c r="M157" s="2"/>
      <c r="N157" s="40"/>
      <c r="O157" s="2"/>
      <c r="P157" s="2"/>
      <c r="Q157" s="12"/>
      <c r="R157" s="40"/>
      <c r="S157" s="2"/>
      <c r="T157" s="2"/>
      <c r="U157" s="2"/>
      <c r="V157" s="11"/>
      <c r="W157" s="40"/>
      <c r="X157" s="2"/>
      <c r="Y157" s="11"/>
      <c r="Z157" s="40"/>
      <c r="AA157" s="2"/>
      <c r="AB157" s="14"/>
      <c r="AC157" s="40"/>
      <c r="AD157" s="2"/>
      <c r="AE157" s="2"/>
      <c r="AF157" s="11"/>
      <c r="AG157" s="2"/>
      <c r="AH157" s="40"/>
      <c r="AI157" s="2"/>
      <c r="AJ157" s="11"/>
      <c r="AK157" s="12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  <c r="BD157" s="9"/>
      <c r="BE157" s="18"/>
      <c r="BF157" s="17"/>
      <c r="BG157" s="66"/>
      <c r="BH157" s="27"/>
      <c r="BI157" s="27"/>
      <c r="BJ157" s="27"/>
      <c r="BK157" s="15"/>
      <c r="BL157" s="28"/>
      <c r="BM157" s="15"/>
      <c r="BN157" s="15"/>
      <c r="BO157" s="28"/>
      <c r="BP157" s="87"/>
      <c r="BQ157" s="87"/>
      <c r="BR157" s="87"/>
      <c r="BS157" s="87"/>
      <c r="BT157" s="87"/>
      <c r="BU157" s="87"/>
      <c r="BV157" s="87"/>
      <c r="BW157" s="87"/>
      <c r="BX157" s="87"/>
      <c r="BY157" s="87"/>
      <c r="BZ157" s="87"/>
      <c r="CA157" s="87"/>
    </row>
    <row r="158" spans="1:79" x14ac:dyDescent="0.3">
      <c r="A158" s="30" t="s">
        <v>55</v>
      </c>
      <c r="B158" s="7" t="s">
        <v>30</v>
      </c>
      <c r="C158" s="7" t="s">
        <v>59</v>
      </c>
      <c r="D158" s="13"/>
      <c r="E158" s="2">
        <v>2</v>
      </c>
      <c r="F158" s="10">
        <v>11</v>
      </c>
      <c r="G158" s="11">
        <f>+F158/E158</f>
        <v>5.5</v>
      </c>
      <c r="H158" s="2">
        <v>0</v>
      </c>
      <c r="I158" s="2">
        <v>3</v>
      </c>
      <c r="J158" s="12">
        <f>+H158/I158</f>
        <v>0</v>
      </c>
      <c r="K158" s="40"/>
      <c r="L158" s="2"/>
      <c r="M158" s="2"/>
      <c r="N158" s="40"/>
      <c r="O158" s="2">
        <v>3</v>
      </c>
      <c r="P158" s="2">
        <v>4</v>
      </c>
      <c r="Q158" s="12">
        <f>+O158/P158</f>
        <v>0.75</v>
      </c>
      <c r="R158" s="40"/>
      <c r="S158" s="2">
        <v>1</v>
      </c>
      <c r="T158" s="2">
        <v>0</v>
      </c>
      <c r="U158" s="2">
        <f>+S158+T158</f>
        <v>1</v>
      </c>
      <c r="V158" s="11">
        <f>+U158/E158</f>
        <v>0.5</v>
      </c>
      <c r="W158" s="40"/>
      <c r="X158" s="2">
        <v>0</v>
      </c>
      <c r="Y158" s="11">
        <f>+X158/E158</f>
        <v>0</v>
      </c>
      <c r="Z158" s="40"/>
      <c r="AA158" s="2">
        <v>2</v>
      </c>
      <c r="AB158" s="14">
        <f>+AA158/E158</f>
        <v>1</v>
      </c>
      <c r="AC158" s="40"/>
      <c r="AD158" s="2">
        <v>0</v>
      </c>
      <c r="AE158" s="2">
        <v>2</v>
      </c>
      <c r="AF158" s="11">
        <f>+AE158/E158</f>
        <v>1</v>
      </c>
      <c r="AG158" s="2"/>
      <c r="AH158" s="40"/>
      <c r="AI158" s="2">
        <f>+(H158*2)+(L158*3)+O158</f>
        <v>3</v>
      </c>
      <c r="AJ158" s="11">
        <f>+AI158/E158</f>
        <v>1.5</v>
      </c>
      <c r="AK158" s="12">
        <f>+(AI158+U158+AD158-AE158+(X158*2))/F158</f>
        <v>0.18181818181818182</v>
      </c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  <c r="BD158" s="9"/>
      <c r="BE158" s="17"/>
      <c r="BF158" s="17"/>
      <c r="BG158" s="66"/>
      <c r="BH158" s="27"/>
      <c r="BI158" s="27"/>
      <c r="BJ158" s="27"/>
      <c r="BK158" s="15"/>
      <c r="BL158" s="28"/>
      <c r="BM158" s="15"/>
      <c r="BN158" s="15"/>
      <c r="BO158" s="28"/>
      <c r="BP158" s="87"/>
      <c r="BQ158" s="87"/>
      <c r="BR158" s="87"/>
      <c r="BS158" s="87"/>
      <c r="BT158" s="87"/>
      <c r="BU158" s="87"/>
      <c r="BV158" s="87"/>
      <c r="BW158" s="87"/>
      <c r="BX158" s="87"/>
      <c r="BY158" s="87"/>
      <c r="BZ158" s="87"/>
      <c r="CA158" s="87"/>
    </row>
    <row r="159" spans="1:79" x14ac:dyDescent="0.3">
      <c r="A159" s="30"/>
      <c r="B159" s="25" t="s">
        <v>30</v>
      </c>
      <c r="C159" s="23" t="s">
        <v>59</v>
      </c>
      <c r="D159" s="13"/>
      <c r="E159" s="15">
        <f>SUM(E158)</f>
        <v>2</v>
      </c>
      <c r="F159" s="15">
        <f>SUM(F158)</f>
        <v>11</v>
      </c>
      <c r="G159" s="61">
        <f>+F159/E159</f>
        <v>5.5</v>
      </c>
      <c r="H159" s="15">
        <f>SUM(H158)</f>
        <v>0</v>
      </c>
      <c r="I159" s="15">
        <f>SUM(I158)</f>
        <v>3</v>
      </c>
      <c r="J159" s="62">
        <f>+H159/I159</f>
        <v>0</v>
      </c>
      <c r="K159" s="65"/>
      <c r="L159" s="15">
        <f>SUM(L158)</f>
        <v>0</v>
      </c>
      <c r="M159" s="15">
        <f>SUM(M158)</f>
        <v>0</v>
      </c>
      <c r="N159" s="65"/>
      <c r="O159" s="15">
        <f>SUM(O158)</f>
        <v>3</v>
      </c>
      <c r="P159" s="15">
        <f>SUM(P158)</f>
        <v>4</v>
      </c>
      <c r="Q159" s="62">
        <f>+O159/P159</f>
        <v>0.75</v>
      </c>
      <c r="R159" s="65"/>
      <c r="S159" s="15">
        <f>SUM(S158)</f>
        <v>1</v>
      </c>
      <c r="T159" s="15">
        <f>SUM(T158)</f>
        <v>0</v>
      </c>
      <c r="U159" s="15">
        <f>+S159+T159</f>
        <v>1</v>
      </c>
      <c r="V159" s="61">
        <f>+U159/E159</f>
        <v>0.5</v>
      </c>
      <c r="W159" s="65"/>
      <c r="X159" s="15">
        <f>SUM(X158)</f>
        <v>0</v>
      </c>
      <c r="Y159" s="61">
        <f>+X159/E159</f>
        <v>0</v>
      </c>
      <c r="Z159" s="65"/>
      <c r="AA159" s="15">
        <f>SUM(AA158)</f>
        <v>2</v>
      </c>
      <c r="AB159" s="28">
        <f>+AA159/E159</f>
        <v>1</v>
      </c>
      <c r="AC159" s="65"/>
      <c r="AD159" s="15">
        <f>SUM(AD158)</f>
        <v>0</v>
      </c>
      <c r="AE159" s="15">
        <f>SUM(AE158)</f>
        <v>2</v>
      </c>
      <c r="AF159" s="61">
        <f>+AE159/E159</f>
        <v>1</v>
      </c>
      <c r="AG159" s="15">
        <f>SUM(AG158)</f>
        <v>0</v>
      </c>
      <c r="AH159" s="65">
        <f>SUM(AH158)</f>
        <v>0</v>
      </c>
      <c r="AI159" s="15">
        <f>+(H159*2)+(L159*3)+(O159)</f>
        <v>3</v>
      </c>
      <c r="AJ159" s="61">
        <f>+AI159/E159</f>
        <v>1.5</v>
      </c>
      <c r="AK159" s="62">
        <f>+(AI159+U159+AD159+(X159*2)-AE159)/F159</f>
        <v>0.18181818181818182</v>
      </c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  <c r="BD159" s="9"/>
      <c r="BE159" s="17"/>
      <c r="BF159" s="17"/>
      <c r="BG159" s="66"/>
      <c r="BH159" s="27"/>
      <c r="BI159" s="27"/>
      <c r="BJ159" s="27"/>
      <c r="BK159" s="15"/>
      <c r="BL159" s="28"/>
      <c r="BM159" s="15"/>
      <c r="BN159" s="15"/>
      <c r="BO159" s="28"/>
      <c r="BP159" s="87"/>
      <c r="BQ159" s="87"/>
      <c r="BR159" s="87"/>
      <c r="BS159" s="87"/>
      <c r="BT159" s="87"/>
      <c r="BU159" s="87"/>
      <c r="BV159" s="87"/>
      <c r="BW159" s="87"/>
      <c r="BX159" s="87"/>
      <c r="BY159" s="87"/>
      <c r="BZ159" s="87"/>
      <c r="CA159" s="87"/>
    </row>
    <row r="160" spans="1:79" x14ac:dyDescent="0.3">
      <c r="A160" s="30"/>
      <c r="B160" s="7"/>
      <c r="C160" s="7"/>
      <c r="D160" s="13"/>
      <c r="E160" s="2"/>
      <c r="F160" s="10"/>
      <c r="G160" s="11"/>
      <c r="H160" s="2"/>
      <c r="I160" s="2"/>
      <c r="J160" s="12"/>
      <c r="K160" s="40"/>
      <c r="L160" s="2"/>
      <c r="M160" s="2"/>
      <c r="N160" s="40"/>
      <c r="O160" s="2"/>
      <c r="P160" s="2"/>
      <c r="Q160" s="12"/>
      <c r="R160" s="40"/>
      <c r="S160" s="2"/>
      <c r="T160" s="2"/>
      <c r="U160" s="2"/>
      <c r="V160" s="11"/>
      <c r="W160" s="40"/>
      <c r="X160" s="2"/>
      <c r="Y160" s="11"/>
      <c r="Z160" s="40"/>
      <c r="AA160" s="2"/>
      <c r="AB160" s="14"/>
      <c r="AC160" s="40"/>
      <c r="AD160" s="2"/>
      <c r="AE160" s="2"/>
      <c r="AF160" s="11"/>
      <c r="AG160" s="2"/>
      <c r="AH160" s="40"/>
      <c r="AI160" s="2"/>
      <c r="AJ160" s="11"/>
      <c r="AK160" s="12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  <c r="BD160" s="9"/>
      <c r="BE160" s="17"/>
      <c r="BF160" s="17"/>
      <c r="BG160" s="66"/>
      <c r="BH160" s="27"/>
      <c r="BI160" s="27"/>
      <c r="BJ160" s="27"/>
      <c r="BK160" s="15"/>
      <c r="BL160" s="28"/>
      <c r="BM160" s="15"/>
      <c r="BN160" s="15"/>
      <c r="BO160" s="28"/>
      <c r="BP160" s="87"/>
      <c r="BQ160" s="87"/>
      <c r="BR160" s="87"/>
      <c r="BS160" s="87"/>
      <c r="BT160" s="87"/>
      <c r="BU160" s="87"/>
      <c r="BV160" s="87"/>
      <c r="BW160" s="87"/>
      <c r="BX160" s="87"/>
      <c r="BY160" s="87"/>
      <c r="BZ160" s="87"/>
      <c r="CA160" s="87"/>
    </row>
    <row r="161" spans="1:79" x14ac:dyDescent="0.3">
      <c r="A161" s="30" t="s">
        <v>29</v>
      </c>
      <c r="B161" s="7" t="s">
        <v>30</v>
      </c>
      <c r="C161" s="7" t="s">
        <v>42</v>
      </c>
      <c r="D161" s="13">
        <v>20</v>
      </c>
      <c r="E161" s="2">
        <v>31</v>
      </c>
      <c r="F161" s="10">
        <v>608</v>
      </c>
      <c r="G161" s="11">
        <f>+F161/E161</f>
        <v>19.612903225806452</v>
      </c>
      <c r="H161" s="2">
        <v>74</v>
      </c>
      <c r="I161" s="2">
        <v>190</v>
      </c>
      <c r="J161" s="12">
        <f>+H161/I161</f>
        <v>0.38947368421052631</v>
      </c>
      <c r="K161" s="40"/>
      <c r="L161" s="3"/>
      <c r="M161" s="13"/>
      <c r="N161" s="40"/>
      <c r="O161" s="2">
        <v>50</v>
      </c>
      <c r="P161" s="2">
        <v>60</v>
      </c>
      <c r="Q161" s="12">
        <f>+O161/P161</f>
        <v>0.83333333333333337</v>
      </c>
      <c r="R161" s="40"/>
      <c r="S161" s="2">
        <v>29</v>
      </c>
      <c r="T161" s="2">
        <v>76</v>
      </c>
      <c r="U161" s="2">
        <f>+S161+T161</f>
        <v>105</v>
      </c>
      <c r="V161" s="11">
        <f>+U161/E161</f>
        <v>3.3870967741935485</v>
      </c>
      <c r="W161" s="40"/>
      <c r="X161" s="2">
        <v>34</v>
      </c>
      <c r="Y161" s="11">
        <f>+X161/E161</f>
        <v>1.096774193548387</v>
      </c>
      <c r="Z161" s="40"/>
      <c r="AA161" s="2">
        <v>45</v>
      </c>
      <c r="AB161" s="14">
        <f>+AA161/E161</f>
        <v>1.4516129032258065</v>
      </c>
      <c r="AC161" s="40"/>
      <c r="AD161" s="2">
        <v>18</v>
      </c>
      <c r="AE161" s="2">
        <v>66</v>
      </c>
      <c r="AF161" s="11">
        <f>+AE161/E161</f>
        <v>2.129032258064516</v>
      </c>
      <c r="AG161" s="2">
        <v>14</v>
      </c>
      <c r="AH161" s="40"/>
      <c r="AI161" s="2">
        <f>+(H161*2)+(L161*3)+(O161)</f>
        <v>198</v>
      </c>
      <c r="AJ161" s="11">
        <f>+AI161/E161</f>
        <v>6.387096774193548</v>
      </c>
      <c r="AK161" s="12">
        <f>+(AI161+U161+AD161+(X161*2)-AE161)/F161</f>
        <v>0.53125</v>
      </c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  <c r="BD161" s="9"/>
      <c r="BE161" s="17"/>
      <c r="BF161" s="17"/>
      <c r="BG161" s="66"/>
      <c r="BH161" s="27"/>
      <c r="BI161" s="27"/>
      <c r="BJ161" s="27"/>
      <c r="BK161" s="15"/>
      <c r="BL161" s="67"/>
      <c r="BM161" s="15"/>
      <c r="BN161" s="15"/>
      <c r="BO161" s="28"/>
      <c r="BP161" s="87"/>
      <c r="BQ161" s="87"/>
      <c r="BR161" s="87"/>
      <c r="BS161" s="87"/>
      <c r="BT161" s="87"/>
      <c r="BU161" s="87"/>
      <c r="BV161" s="87"/>
      <c r="BW161" s="87"/>
      <c r="BX161" s="87"/>
      <c r="BY161" s="87"/>
      <c r="BZ161" s="87"/>
      <c r="CA161" s="87"/>
    </row>
    <row r="162" spans="1:79" x14ac:dyDescent="0.3">
      <c r="A162" s="30"/>
      <c r="B162" s="25" t="s">
        <v>30</v>
      </c>
      <c r="C162" s="23" t="s">
        <v>42</v>
      </c>
      <c r="D162" s="13"/>
      <c r="E162" s="15">
        <f>SUM(E161)</f>
        <v>31</v>
      </c>
      <c r="F162" s="15">
        <f>SUM(F161)</f>
        <v>608</v>
      </c>
      <c r="G162" s="61">
        <f>+F162/E162</f>
        <v>19.612903225806452</v>
      </c>
      <c r="H162" s="15">
        <f>SUM(H161)</f>
        <v>74</v>
      </c>
      <c r="I162" s="15">
        <f>SUM(I161)</f>
        <v>190</v>
      </c>
      <c r="J162" s="62">
        <f>+H162/I162</f>
        <v>0.38947368421052631</v>
      </c>
      <c r="K162" s="65"/>
      <c r="L162" s="15">
        <f>SUM(L161)</f>
        <v>0</v>
      </c>
      <c r="M162" s="15">
        <f>SUM(M161)</f>
        <v>0</v>
      </c>
      <c r="N162" s="65"/>
      <c r="O162" s="15">
        <f>SUM(O161)</f>
        <v>50</v>
      </c>
      <c r="P162" s="15">
        <f>SUM(P161)</f>
        <v>60</v>
      </c>
      <c r="Q162" s="62">
        <f>+O162/P162</f>
        <v>0.83333333333333337</v>
      </c>
      <c r="R162" s="65"/>
      <c r="S162" s="15">
        <f>SUM(S161)</f>
        <v>29</v>
      </c>
      <c r="T162" s="15">
        <f>SUM(T161)</f>
        <v>76</v>
      </c>
      <c r="U162" s="15">
        <f>+S162+T162</f>
        <v>105</v>
      </c>
      <c r="V162" s="61">
        <f>+U162/E162</f>
        <v>3.3870967741935485</v>
      </c>
      <c r="W162" s="65"/>
      <c r="X162" s="15">
        <f>SUM(X161)</f>
        <v>34</v>
      </c>
      <c r="Y162" s="61">
        <f>+X162/E162</f>
        <v>1.096774193548387</v>
      </c>
      <c r="Z162" s="65"/>
      <c r="AA162" s="15">
        <f>SUM(AA161)</f>
        <v>45</v>
      </c>
      <c r="AB162" s="28">
        <f>+AA162/E162</f>
        <v>1.4516129032258065</v>
      </c>
      <c r="AC162" s="65"/>
      <c r="AD162" s="15">
        <f>SUM(AD161)</f>
        <v>18</v>
      </c>
      <c r="AE162" s="15">
        <f>SUM(AE161)</f>
        <v>66</v>
      </c>
      <c r="AF162" s="61">
        <f>+AE162/E162</f>
        <v>2.129032258064516</v>
      </c>
      <c r="AG162" s="15">
        <f>SUM(AG161)</f>
        <v>14</v>
      </c>
      <c r="AH162" s="65">
        <f>SUM(AH161)</f>
        <v>0</v>
      </c>
      <c r="AI162" s="15">
        <f>+(H162*2)+(L162*3)+(O162)</f>
        <v>198</v>
      </c>
      <c r="AJ162" s="61">
        <f>+AI162/E162</f>
        <v>6.387096774193548</v>
      </c>
      <c r="AK162" s="62">
        <f>+(AI162+U162+AD162+(X162*2)-AE162)/F162</f>
        <v>0.53125</v>
      </c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  <c r="BD162" s="9"/>
      <c r="BE162" s="17"/>
      <c r="BF162" s="17"/>
      <c r="BG162" s="66"/>
      <c r="BH162" s="27"/>
      <c r="BI162" s="27"/>
      <c r="BJ162" s="27"/>
      <c r="BK162" s="15"/>
      <c r="BL162" s="67"/>
      <c r="BM162" s="15"/>
      <c r="BN162" s="15"/>
      <c r="BO162" s="28"/>
      <c r="BP162" s="87"/>
      <c r="BQ162" s="87"/>
      <c r="BR162" s="87"/>
      <c r="BS162" s="87"/>
      <c r="BT162" s="87"/>
      <c r="BU162" s="87"/>
      <c r="BV162" s="87"/>
      <c r="BW162" s="87"/>
      <c r="BX162" s="87"/>
      <c r="BY162" s="87"/>
      <c r="BZ162" s="87"/>
      <c r="CA162" s="87"/>
    </row>
    <row r="163" spans="1:79" x14ac:dyDescent="0.3">
      <c r="A163" s="30"/>
      <c r="B163" s="7"/>
      <c r="C163" s="7"/>
      <c r="D163" s="13"/>
      <c r="E163" s="2"/>
      <c r="F163" s="10"/>
      <c r="G163" s="11"/>
      <c r="H163" s="2"/>
      <c r="I163" s="2"/>
      <c r="J163" s="12"/>
      <c r="K163" s="40"/>
      <c r="L163" s="3"/>
      <c r="M163" s="13"/>
      <c r="N163" s="40"/>
      <c r="O163" s="2"/>
      <c r="P163" s="2"/>
      <c r="Q163" s="12"/>
      <c r="R163" s="40"/>
      <c r="S163" s="2"/>
      <c r="T163" s="2"/>
      <c r="U163" s="2"/>
      <c r="V163" s="11"/>
      <c r="W163" s="40"/>
      <c r="X163" s="2"/>
      <c r="Y163" s="11"/>
      <c r="Z163" s="40"/>
      <c r="AA163" s="2"/>
      <c r="AB163" s="14"/>
      <c r="AC163" s="40"/>
      <c r="AD163" s="2"/>
      <c r="AE163" s="2"/>
      <c r="AF163" s="11"/>
      <c r="AG163" s="2"/>
      <c r="AH163" s="40"/>
      <c r="AI163" s="2"/>
      <c r="AJ163" s="11"/>
      <c r="AK163" s="12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  <c r="BD163" s="9"/>
      <c r="BE163" s="17"/>
      <c r="BF163" s="17"/>
      <c r="BG163" s="66"/>
      <c r="BH163" s="27"/>
      <c r="BI163" s="27"/>
      <c r="BJ163" s="27"/>
      <c r="BK163" s="15"/>
      <c r="BL163" s="67"/>
      <c r="BM163" s="15"/>
      <c r="BN163" s="15"/>
      <c r="BO163" s="28"/>
      <c r="BP163" s="87"/>
      <c r="BQ163" s="87"/>
      <c r="BR163" s="87"/>
      <c r="BS163" s="87"/>
      <c r="BT163" s="87"/>
      <c r="BU163" s="87"/>
      <c r="BV163" s="87"/>
      <c r="BW163" s="87"/>
      <c r="BX163" s="87"/>
      <c r="BY163" s="87"/>
      <c r="BZ163" s="87"/>
      <c r="CA163" s="87"/>
    </row>
    <row r="164" spans="1:79" x14ac:dyDescent="0.3">
      <c r="A164" s="30" t="s">
        <v>29</v>
      </c>
      <c r="B164" s="7" t="s">
        <v>30</v>
      </c>
      <c r="C164" s="7" t="s">
        <v>44</v>
      </c>
      <c r="D164" s="13">
        <v>45</v>
      </c>
      <c r="E164" s="2">
        <v>34</v>
      </c>
      <c r="F164" s="10">
        <v>643</v>
      </c>
      <c r="G164" s="11">
        <f>+F164/E164</f>
        <v>18.911764705882351</v>
      </c>
      <c r="H164" s="2">
        <v>114</v>
      </c>
      <c r="I164" s="2">
        <v>266</v>
      </c>
      <c r="J164" s="12">
        <f>+H164/I164</f>
        <v>0.42857142857142855</v>
      </c>
      <c r="K164" s="40"/>
      <c r="L164" s="3"/>
      <c r="M164" s="13"/>
      <c r="N164" s="40"/>
      <c r="O164" s="2">
        <v>80</v>
      </c>
      <c r="P164" s="2">
        <v>118</v>
      </c>
      <c r="Q164" s="12">
        <f>+O164/P164</f>
        <v>0.67796610169491522</v>
      </c>
      <c r="R164" s="40"/>
      <c r="S164" s="2">
        <v>62</v>
      </c>
      <c r="T164" s="2">
        <v>115</v>
      </c>
      <c r="U164" s="2">
        <f>+S164+T164</f>
        <v>177</v>
      </c>
      <c r="V164" s="11">
        <f>+U164/E164</f>
        <v>5.2058823529411766</v>
      </c>
      <c r="W164" s="40"/>
      <c r="X164" s="2">
        <v>36</v>
      </c>
      <c r="Y164" s="11">
        <f>+X164/E164</f>
        <v>1.0588235294117647</v>
      </c>
      <c r="Z164" s="40"/>
      <c r="AA164" s="2">
        <v>81</v>
      </c>
      <c r="AB164" s="14">
        <f>+AA164/E164</f>
        <v>2.3823529411764706</v>
      </c>
      <c r="AC164" s="40"/>
      <c r="AD164" s="2">
        <v>36</v>
      </c>
      <c r="AE164" s="2">
        <v>71</v>
      </c>
      <c r="AF164" s="11">
        <f>+AE164/E164</f>
        <v>2.0882352941176472</v>
      </c>
      <c r="AG164" s="2">
        <v>12</v>
      </c>
      <c r="AH164" s="40"/>
      <c r="AI164" s="2">
        <f>+(H164*2)+(L164*3)+(O164)</f>
        <v>308</v>
      </c>
      <c r="AJ164" s="11">
        <f>+AI164/E164</f>
        <v>9.0588235294117645</v>
      </c>
      <c r="AK164" s="12">
        <f>+(AI164+U164+AD164+(X164*2)-AE164)/F164</f>
        <v>0.81181959564541217</v>
      </c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  <c r="BD164" s="2"/>
      <c r="BE164" s="17"/>
      <c r="BF164" s="17"/>
      <c r="BG164" s="66"/>
      <c r="BH164" s="27"/>
      <c r="BI164" s="27"/>
      <c r="BJ164" s="27"/>
      <c r="BK164" s="15"/>
      <c r="BL164" s="28"/>
      <c r="BM164" s="15"/>
      <c r="BN164" s="15"/>
      <c r="BO164" s="28"/>
      <c r="BP164" s="87"/>
      <c r="BQ164" s="87"/>
      <c r="BR164" s="87"/>
      <c r="BS164" s="87"/>
      <c r="BT164" s="87"/>
      <c r="BU164" s="87"/>
      <c r="BV164" s="87"/>
      <c r="BW164" s="87"/>
      <c r="BX164" s="87"/>
      <c r="BY164" s="87"/>
      <c r="BZ164" s="87"/>
      <c r="CA164" s="87"/>
    </row>
    <row r="165" spans="1:79" x14ac:dyDescent="0.3">
      <c r="A165" s="30" t="s">
        <v>55</v>
      </c>
      <c r="B165" s="7" t="s">
        <v>30</v>
      </c>
      <c r="C165" s="7" t="s">
        <v>44</v>
      </c>
      <c r="D165" s="13">
        <v>45</v>
      </c>
      <c r="E165" s="2">
        <v>31</v>
      </c>
      <c r="F165" s="10">
        <f>759-150</f>
        <v>609</v>
      </c>
      <c r="G165" s="11">
        <f>+F165/E165</f>
        <v>19.64516129032258</v>
      </c>
      <c r="H165" s="2">
        <v>101</v>
      </c>
      <c r="I165" s="2">
        <v>232</v>
      </c>
      <c r="J165" s="12">
        <f>+H165/I165</f>
        <v>0.43534482758620691</v>
      </c>
      <c r="K165" s="40"/>
      <c r="L165" s="2"/>
      <c r="M165" s="2"/>
      <c r="N165" s="40"/>
      <c r="O165" s="2">
        <v>75</v>
      </c>
      <c r="P165" s="2">
        <v>101</v>
      </c>
      <c r="Q165" s="12">
        <f>+O165/P165</f>
        <v>0.74257425742574257</v>
      </c>
      <c r="R165" s="40"/>
      <c r="S165" s="2">
        <v>57</v>
      </c>
      <c r="T165" s="2">
        <v>94</v>
      </c>
      <c r="U165" s="2">
        <f>+S165+T165</f>
        <v>151</v>
      </c>
      <c r="V165" s="11">
        <f>+U165/E165</f>
        <v>4.870967741935484</v>
      </c>
      <c r="W165" s="40"/>
      <c r="X165" s="2">
        <v>23</v>
      </c>
      <c r="Y165" s="11">
        <f>+X165/E165</f>
        <v>0.74193548387096775</v>
      </c>
      <c r="Z165" s="40"/>
      <c r="AA165" s="2">
        <v>81</v>
      </c>
      <c r="AB165" s="14">
        <f>+AA165/E165</f>
        <v>2.6129032258064515</v>
      </c>
      <c r="AC165" s="40"/>
      <c r="AD165" s="2">
        <v>33</v>
      </c>
      <c r="AE165" s="2">
        <v>71</v>
      </c>
      <c r="AF165" s="11">
        <f>+AE165/E165</f>
        <v>2.2903225806451615</v>
      </c>
      <c r="AG165" s="2">
        <v>14</v>
      </c>
      <c r="AH165" s="40"/>
      <c r="AI165" s="2">
        <f>+(H165*2)+(L165*3)+O165</f>
        <v>277</v>
      </c>
      <c r="AJ165" s="11">
        <f>+AI165/E165</f>
        <v>8.935483870967742</v>
      </c>
      <c r="AK165" s="12">
        <f>+(AI165+U165+AD165-AE165+(X165*2))/F165</f>
        <v>0.71592775041050905</v>
      </c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  <c r="BD165" s="9"/>
      <c r="BE165" s="2"/>
      <c r="BF165" s="2"/>
      <c r="BG165" s="66"/>
      <c r="BH165" s="27"/>
      <c r="BI165" s="27"/>
      <c r="BJ165" s="27"/>
      <c r="BK165" s="15"/>
      <c r="BL165" s="28"/>
      <c r="BM165" s="15"/>
      <c r="BN165" s="15"/>
      <c r="BO165" s="28"/>
      <c r="BP165" s="87"/>
      <c r="BQ165" s="87"/>
      <c r="BR165" s="87"/>
      <c r="BS165" s="87"/>
      <c r="BT165" s="87"/>
      <c r="BU165" s="87"/>
      <c r="BV165" s="87"/>
      <c r="BW165" s="87"/>
      <c r="BX165" s="87"/>
      <c r="BY165" s="87"/>
      <c r="BZ165" s="87"/>
      <c r="CA165" s="87"/>
    </row>
    <row r="166" spans="1:79" x14ac:dyDescent="0.3">
      <c r="A166" s="30"/>
      <c r="B166" s="25" t="s">
        <v>30</v>
      </c>
      <c r="C166" s="23" t="s">
        <v>44</v>
      </c>
      <c r="D166" s="27"/>
      <c r="E166" s="15">
        <f>SUM(E164:E165)</f>
        <v>65</v>
      </c>
      <c r="F166" s="64">
        <f>SUM(F164:F165)</f>
        <v>1252</v>
      </c>
      <c r="G166" s="61">
        <f>+F166/E166</f>
        <v>19.261538461538461</v>
      </c>
      <c r="H166" s="15">
        <f>SUM(H164:H165)</f>
        <v>215</v>
      </c>
      <c r="I166" s="15">
        <f>SUM(I164:I165)</f>
        <v>498</v>
      </c>
      <c r="J166" s="62">
        <f>+H166/I166</f>
        <v>0.43172690763052207</v>
      </c>
      <c r="K166" s="40"/>
      <c r="L166" s="15">
        <f>SUM(L164:L165)</f>
        <v>0</v>
      </c>
      <c r="M166" s="15">
        <f>SUM(M164:M165)</f>
        <v>0</v>
      </c>
      <c r="N166" s="40"/>
      <c r="O166" s="15">
        <f>SUM(O164:O165)</f>
        <v>155</v>
      </c>
      <c r="P166" s="15">
        <f>SUM(P164:P165)</f>
        <v>219</v>
      </c>
      <c r="Q166" s="62">
        <f>+O166/P166</f>
        <v>0.70776255707762559</v>
      </c>
      <c r="R166" s="40"/>
      <c r="S166" s="15">
        <f>SUM(S164:S165)</f>
        <v>119</v>
      </c>
      <c r="T166" s="15">
        <f>SUM(T164:T165)</f>
        <v>209</v>
      </c>
      <c r="U166" s="15">
        <f>SUM(U164:U165)</f>
        <v>328</v>
      </c>
      <c r="V166" s="61">
        <f>+U166/E166</f>
        <v>5.046153846153846</v>
      </c>
      <c r="W166" s="40"/>
      <c r="X166" s="15">
        <f>SUM(X164:X165)</f>
        <v>59</v>
      </c>
      <c r="Y166" s="61">
        <f>+X166/E166</f>
        <v>0.90769230769230769</v>
      </c>
      <c r="Z166" s="40"/>
      <c r="AA166" s="15">
        <f>SUM(AA164:AA165)</f>
        <v>162</v>
      </c>
      <c r="AB166" s="28">
        <f>+AA166/E166</f>
        <v>2.4923076923076923</v>
      </c>
      <c r="AC166" s="40"/>
      <c r="AD166" s="15">
        <f>SUM(AD164:AD165)</f>
        <v>69</v>
      </c>
      <c r="AE166" s="15">
        <f>SUM(AE164:AE165)</f>
        <v>142</v>
      </c>
      <c r="AF166" s="61">
        <f>+AE166/E166</f>
        <v>2.1846153846153844</v>
      </c>
      <c r="AG166" s="15">
        <f>SUM(AG164:AG165)</f>
        <v>26</v>
      </c>
      <c r="AH166" s="40"/>
      <c r="AI166" s="64">
        <f>SUM(AI164:AI165)</f>
        <v>585</v>
      </c>
      <c r="AJ166" s="61">
        <f>+AI166/E166</f>
        <v>9</v>
      </c>
      <c r="AK166" s="62">
        <f>+(AI166+U166+AD166-AE166+(X166*2))/F166</f>
        <v>0.76517571884984026</v>
      </c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  <c r="BD166" s="9"/>
      <c r="BE166" s="2"/>
      <c r="BF166" s="2"/>
      <c r="BG166" s="66"/>
      <c r="BH166" s="27"/>
      <c r="BI166" s="27"/>
      <c r="BJ166" s="27"/>
      <c r="BK166" s="15"/>
      <c r="BL166" s="28"/>
      <c r="BM166" s="15"/>
      <c r="BN166" s="15"/>
      <c r="BO166" s="28"/>
      <c r="BP166" s="87"/>
      <c r="BQ166" s="87"/>
      <c r="BR166" s="87"/>
      <c r="BS166" s="87"/>
      <c r="BT166" s="87"/>
      <c r="BU166" s="87"/>
      <c r="BV166" s="87"/>
      <c r="BW166" s="87"/>
      <c r="BX166" s="87"/>
      <c r="BY166" s="87"/>
      <c r="BZ166" s="87"/>
      <c r="CA166" s="87"/>
    </row>
    <row r="167" spans="1:79" x14ac:dyDescent="0.3">
      <c r="A167" s="30"/>
      <c r="B167" s="7"/>
      <c r="C167" s="7"/>
      <c r="D167" s="13"/>
      <c r="E167" s="2"/>
      <c r="F167" s="10"/>
      <c r="G167" s="11"/>
      <c r="H167" s="2"/>
      <c r="I167" s="2"/>
      <c r="J167" s="12"/>
      <c r="K167" s="40"/>
      <c r="L167" s="2"/>
      <c r="M167" s="2"/>
      <c r="N167" s="40"/>
      <c r="O167" s="2"/>
      <c r="P167" s="2"/>
      <c r="Q167" s="12"/>
      <c r="R167" s="40"/>
      <c r="S167" s="2"/>
      <c r="T167" s="2"/>
      <c r="U167" s="2"/>
      <c r="V167" s="11"/>
      <c r="W167" s="40"/>
      <c r="X167" s="2"/>
      <c r="Y167" s="11"/>
      <c r="Z167" s="40"/>
      <c r="AA167" s="2"/>
      <c r="AB167" s="14"/>
      <c r="AC167" s="40"/>
      <c r="AD167" s="2"/>
      <c r="AE167" s="2"/>
      <c r="AF167" s="11"/>
      <c r="AG167" s="2"/>
      <c r="AH167" s="40"/>
      <c r="AI167" s="2"/>
      <c r="AJ167" s="11"/>
      <c r="AK167" s="12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  <c r="BD167" s="9"/>
      <c r="BE167" s="2"/>
      <c r="BF167" s="2"/>
      <c r="BG167" s="66"/>
      <c r="BH167" s="27"/>
      <c r="BI167" s="27"/>
      <c r="BJ167" s="27"/>
      <c r="BK167" s="15"/>
      <c r="BL167" s="28"/>
      <c r="BM167" s="15"/>
      <c r="BN167" s="15"/>
      <c r="BO167" s="28"/>
      <c r="BP167" s="87"/>
      <c r="BQ167" s="87"/>
      <c r="BR167" s="87"/>
      <c r="BS167" s="87"/>
      <c r="BT167" s="87"/>
      <c r="BU167" s="87"/>
      <c r="BV167" s="87"/>
      <c r="BW167" s="87"/>
      <c r="BX167" s="87"/>
      <c r="BY167" s="87"/>
      <c r="BZ167" s="87"/>
      <c r="CA167" s="87"/>
    </row>
    <row r="168" spans="1:79" x14ac:dyDescent="0.3">
      <c r="A168" s="30" t="s">
        <v>29</v>
      </c>
      <c r="B168" s="7" t="s">
        <v>30</v>
      </c>
      <c r="C168" s="7" t="s">
        <v>45</v>
      </c>
      <c r="D168" s="13">
        <v>23</v>
      </c>
      <c r="E168" s="2">
        <v>33</v>
      </c>
      <c r="F168" s="10">
        <v>1082</v>
      </c>
      <c r="G168" s="11">
        <f>+F168/E168</f>
        <v>32.787878787878789</v>
      </c>
      <c r="H168" s="2">
        <v>129</v>
      </c>
      <c r="I168" s="2">
        <v>326</v>
      </c>
      <c r="J168" s="12">
        <f>+H168/I168</f>
        <v>0.39570552147239263</v>
      </c>
      <c r="K168" s="40"/>
      <c r="L168" s="3"/>
      <c r="M168" s="17"/>
      <c r="N168" s="40"/>
      <c r="O168" s="2">
        <v>67</v>
      </c>
      <c r="P168" s="2">
        <v>87</v>
      </c>
      <c r="Q168" s="12">
        <f>+O168/P168</f>
        <v>0.77011494252873558</v>
      </c>
      <c r="R168" s="40"/>
      <c r="S168" s="2">
        <v>27</v>
      </c>
      <c r="T168" s="2">
        <v>65</v>
      </c>
      <c r="U168" s="2">
        <f>+S168+T168</f>
        <v>92</v>
      </c>
      <c r="V168" s="11">
        <f>+U168/E168</f>
        <v>2.7878787878787881</v>
      </c>
      <c r="W168" s="40"/>
      <c r="X168" s="2">
        <v>105</v>
      </c>
      <c r="Y168" s="11">
        <f>+X168/E168</f>
        <v>3.1818181818181817</v>
      </c>
      <c r="Z168" s="40"/>
      <c r="AA168" s="2">
        <v>59</v>
      </c>
      <c r="AB168" s="14">
        <f>+AA168/E168</f>
        <v>1.7878787878787878</v>
      </c>
      <c r="AC168" s="40"/>
      <c r="AD168" s="2">
        <v>64</v>
      </c>
      <c r="AE168" s="2">
        <v>114</v>
      </c>
      <c r="AF168" s="11">
        <f>+AE168/E168</f>
        <v>3.4545454545454546</v>
      </c>
      <c r="AG168" s="2">
        <v>10</v>
      </c>
      <c r="AH168" s="40"/>
      <c r="AI168" s="2">
        <f>+(H168*2)+(L168*3)+(O168)</f>
        <v>325</v>
      </c>
      <c r="AJ168" s="11">
        <f>+AI168/E168</f>
        <v>9.8484848484848477</v>
      </c>
      <c r="AK168" s="12">
        <f>+(AI168+U168+AD168+(X168*2)-AE168)/F168</f>
        <v>0.53327171903881698</v>
      </c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  <c r="BD168" s="9"/>
      <c r="BE168" s="17"/>
      <c r="BF168" s="17"/>
      <c r="BG168" s="66"/>
      <c r="BH168" s="68"/>
      <c r="BI168" s="27"/>
      <c r="BJ168" s="27"/>
      <c r="BK168" s="15"/>
      <c r="BL168" s="28"/>
      <c r="BM168" s="15"/>
      <c r="BN168" s="15"/>
      <c r="BO168" s="28"/>
      <c r="BP168" s="87"/>
      <c r="BQ168" s="87"/>
      <c r="BR168" s="87"/>
      <c r="BS168" s="87"/>
      <c r="BT168" s="87"/>
      <c r="BU168" s="87"/>
      <c r="BV168" s="87"/>
      <c r="BW168" s="87"/>
      <c r="BX168" s="87"/>
      <c r="BY168" s="87"/>
      <c r="BZ168" s="87"/>
      <c r="CA168" s="87"/>
    </row>
    <row r="169" spans="1:79" x14ac:dyDescent="0.3">
      <c r="A169" s="30" t="s">
        <v>55</v>
      </c>
      <c r="B169" s="7" t="s">
        <v>30</v>
      </c>
      <c r="C169" s="7" t="s">
        <v>45</v>
      </c>
      <c r="D169" s="13">
        <v>23</v>
      </c>
      <c r="E169" s="2">
        <v>33</v>
      </c>
      <c r="F169" s="10">
        <f>416+830</f>
        <v>1246</v>
      </c>
      <c r="G169" s="11">
        <f>+F169/E169</f>
        <v>37.757575757575758</v>
      </c>
      <c r="H169" s="2">
        <v>140</v>
      </c>
      <c r="I169" s="2">
        <v>379</v>
      </c>
      <c r="J169" s="12">
        <f>+H169/I169</f>
        <v>0.36939313984168864</v>
      </c>
      <c r="K169" s="40"/>
      <c r="L169" s="2"/>
      <c r="M169" s="2"/>
      <c r="N169" s="40"/>
      <c r="O169" s="2">
        <v>97</v>
      </c>
      <c r="P169" s="2">
        <v>124</v>
      </c>
      <c r="Q169" s="12">
        <f>+O169/P169</f>
        <v>0.782258064516129</v>
      </c>
      <c r="R169" s="40"/>
      <c r="S169" s="2">
        <v>45</v>
      </c>
      <c r="T169" s="2">
        <v>88</v>
      </c>
      <c r="U169" s="2">
        <f>+S169+T169</f>
        <v>133</v>
      </c>
      <c r="V169" s="11">
        <f>+U169/E169</f>
        <v>4.0303030303030303</v>
      </c>
      <c r="W169" s="40"/>
      <c r="X169" s="2">
        <v>122</v>
      </c>
      <c r="Y169" s="11">
        <f>+X169/E169</f>
        <v>3.6969696969696968</v>
      </c>
      <c r="Z169" s="40"/>
      <c r="AA169" s="2">
        <v>81</v>
      </c>
      <c r="AB169" s="14">
        <f>+AA169/E169</f>
        <v>2.4545454545454546</v>
      </c>
      <c r="AC169" s="40"/>
      <c r="AD169" s="2">
        <v>66</v>
      </c>
      <c r="AE169" s="2">
        <v>126</v>
      </c>
      <c r="AF169" s="11">
        <f>+AE169/E169</f>
        <v>3.8181818181818183</v>
      </c>
      <c r="AG169" s="2">
        <v>5</v>
      </c>
      <c r="AH169" s="40"/>
      <c r="AI169" s="2">
        <f>+(H169*2)+(L169*3)+O169</f>
        <v>377</v>
      </c>
      <c r="AJ169" s="11">
        <f>+AI169/E169</f>
        <v>11.424242424242424</v>
      </c>
      <c r="AK169" s="12">
        <f>+(AI169+U169+AD169-AE169+(X169*2))/F169</f>
        <v>0.5569823434991974</v>
      </c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  <c r="BD169" s="87"/>
      <c r="BE169" s="87"/>
      <c r="BF169" s="87"/>
      <c r="BG169" s="66"/>
      <c r="BH169" s="27"/>
      <c r="BI169" s="27"/>
      <c r="BJ169" s="27"/>
      <c r="BK169" s="15"/>
      <c r="BL169" s="28"/>
      <c r="BM169" s="15"/>
      <c r="BN169" s="15"/>
      <c r="BO169" s="28"/>
      <c r="BP169" s="87"/>
      <c r="BQ169" s="87"/>
      <c r="BR169" s="87"/>
      <c r="BS169" s="87"/>
      <c r="BT169" s="87"/>
      <c r="BU169" s="87"/>
      <c r="BV169" s="87"/>
      <c r="BW169" s="87"/>
      <c r="BX169" s="87"/>
      <c r="BY169" s="87"/>
      <c r="BZ169" s="87"/>
      <c r="CA169" s="87"/>
    </row>
    <row r="170" spans="1:79" x14ac:dyDescent="0.3">
      <c r="A170" s="30"/>
      <c r="B170" s="25" t="s">
        <v>30</v>
      </c>
      <c r="C170" s="23" t="s">
        <v>45</v>
      </c>
      <c r="D170" s="27"/>
      <c r="E170" s="15">
        <f>SUM(E168:E169)</f>
        <v>66</v>
      </c>
      <c r="F170" s="64">
        <f>SUM(F168:F169)</f>
        <v>2328</v>
      </c>
      <c r="G170" s="61">
        <f>+F170/E170</f>
        <v>35.272727272727273</v>
      </c>
      <c r="H170" s="15">
        <f>SUM(H168:H169)</f>
        <v>269</v>
      </c>
      <c r="I170" s="15">
        <f>SUM(I168:I169)</f>
        <v>705</v>
      </c>
      <c r="J170" s="62">
        <f>+H170/I170</f>
        <v>0.38156028368794326</v>
      </c>
      <c r="K170" s="40"/>
      <c r="L170" s="15">
        <f>SUM(L168:L169)</f>
        <v>0</v>
      </c>
      <c r="M170" s="15">
        <f>SUM(M168:M169)</f>
        <v>0</v>
      </c>
      <c r="N170" s="40"/>
      <c r="O170" s="15">
        <f>SUM(O168:O169)</f>
        <v>164</v>
      </c>
      <c r="P170" s="15">
        <f>SUM(P168:P169)</f>
        <v>211</v>
      </c>
      <c r="Q170" s="62">
        <f>+O170/P170</f>
        <v>0.77725118483412325</v>
      </c>
      <c r="R170" s="40"/>
      <c r="S170" s="15">
        <f>SUM(S168:S169)</f>
        <v>72</v>
      </c>
      <c r="T170" s="15">
        <f>SUM(T168:T169)</f>
        <v>153</v>
      </c>
      <c r="U170" s="15">
        <f>SUM(U168:U169)</f>
        <v>225</v>
      </c>
      <c r="V170" s="61">
        <f>+U170/E170</f>
        <v>3.4090909090909092</v>
      </c>
      <c r="W170" s="40"/>
      <c r="X170" s="15">
        <f>SUM(X168:X169)</f>
        <v>227</v>
      </c>
      <c r="Y170" s="61">
        <f>+X170/E170</f>
        <v>3.4393939393939394</v>
      </c>
      <c r="Z170" s="40"/>
      <c r="AA170" s="15">
        <f>SUM(AA168:AA169)</f>
        <v>140</v>
      </c>
      <c r="AB170" s="28">
        <f>+AA170/E170</f>
        <v>2.1212121212121211</v>
      </c>
      <c r="AC170" s="40"/>
      <c r="AD170" s="15">
        <f>SUM(AD168:AD169)</f>
        <v>130</v>
      </c>
      <c r="AE170" s="15">
        <f>SUM(AE168:AE169)</f>
        <v>240</v>
      </c>
      <c r="AF170" s="61">
        <f>+AE170/E170</f>
        <v>3.6363636363636362</v>
      </c>
      <c r="AG170" s="15">
        <f>SUM(AG168:AG169)</f>
        <v>15</v>
      </c>
      <c r="AH170" s="40"/>
      <c r="AI170" s="64">
        <f>SUM(AI168:AI169)</f>
        <v>702</v>
      </c>
      <c r="AJ170" s="61">
        <f>+AI170/E170</f>
        <v>10.636363636363637</v>
      </c>
      <c r="AK170" s="62">
        <f>+(AI170+U170+AD170-AE170+(X170*2))/F170</f>
        <v>0.54596219931271472</v>
      </c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  <c r="BD170" s="87"/>
      <c r="BE170" s="87"/>
      <c r="BF170" s="87"/>
      <c r="BG170" s="66"/>
      <c r="BH170" s="27"/>
      <c r="BI170" s="27"/>
      <c r="BJ170" s="27"/>
      <c r="BK170" s="15"/>
      <c r="BL170" s="28"/>
      <c r="BM170" s="15"/>
      <c r="BN170" s="15"/>
      <c r="BO170" s="28"/>
      <c r="BP170" s="87"/>
      <c r="BQ170" s="87"/>
      <c r="BR170" s="87"/>
      <c r="BS170" s="87"/>
      <c r="BT170" s="87"/>
      <c r="BU170" s="87"/>
      <c r="BV170" s="87"/>
      <c r="BW170" s="87"/>
      <c r="BX170" s="87"/>
      <c r="BY170" s="87"/>
      <c r="BZ170" s="87"/>
      <c r="CA170" s="87"/>
    </row>
    <row r="171" spans="1:79" x14ac:dyDescent="0.3">
      <c r="A171" s="30"/>
      <c r="B171" s="7"/>
      <c r="C171" s="7"/>
      <c r="D171" s="13"/>
      <c r="E171" s="2"/>
      <c r="F171" s="10"/>
      <c r="G171" s="11"/>
      <c r="H171" s="2"/>
      <c r="I171" s="2"/>
      <c r="J171" s="12"/>
      <c r="K171" s="40"/>
      <c r="L171" s="2"/>
      <c r="M171" s="2"/>
      <c r="N171" s="40"/>
      <c r="O171" s="2"/>
      <c r="P171" s="2"/>
      <c r="Q171" s="12"/>
      <c r="R171" s="40"/>
      <c r="S171" s="2"/>
      <c r="T171" s="2"/>
      <c r="U171" s="2"/>
      <c r="V171" s="11"/>
      <c r="W171" s="40"/>
      <c r="X171" s="2"/>
      <c r="Y171" s="11"/>
      <c r="Z171" s="40"/>
      <c r="AA171" s="2"/>
      <c r="AB171" s="14"/>
      <c r="AC171" s="40"/>
      <c r="AD171" s="2"/>
      <c r="AE171" s="2"/>
      <c r="AF171" s="11"/>
      <c r="AG171" s="2"/>
      <c r="AH171" s="40"/>
      <c r="AI171" s="2"/>
      <c r="AJ171" s="11"/>
      <c r="AK171" s="12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  <c r="BD171" s="87"/>
      <c r="BE171" s="87"/>
      <c r="BF171" s="87"/>
      <c r="BG171" s="66"/>
      <c r="BH171" s="27"/>
      <c r="BI171" s="27"/>
      <c r="BJ171" s="27"/>
      <c r="BK171" s="15"/>
      <c r="BL171" s="28"/>
      <c r="BM171" s="15"/>
      <c r="BN171" s="15"/>
      <c r="BO171" s="28"/>
      <c r="BP171" s="87"/>
      <c r="BQ171" s="87"/>
      <c r="BR171" s="87"/>
      <c r="BS171" s="87"/>
      <c r="BT171" s="87"/>
      <c r="BU171" s="87"/>
      <c r="BV171" s="87"/>
      <c r="BW171" s="87"/>
      <c r="BX171" s="87"/>
      <c r="BY171" s="87"/>
      <c r="BZ171" s="87"/>
      <c r="CA171" s="87"/>
    </row>
    <row r="172" spans="1:79" x14ac:dyDescent="0.3">
      <c r="A172" s="30" t="s">
        <v>29</v>
      </c>
      <c r="B172" s="7" t="s">
        <v>30</v>
      </c>
      <c r="C172" s="7" t="s">
        <v>46</v>
      </c>
      <c r="D172" s="13">
        <v>40</v>
      </c>
      <c r="E172" s="2">
        <v>33</v>
      </c>
      <c r="F172" s="10">
        <v>526</v>
      </c>
      <c r="G172" s="11">
        <f>+F172/E172</f>
        <v>15.939393939393939</v>
      </c>
      <c r="H172" s="2">
        <v>79</v>
      </c>
      <c r="I172" s="2">
        <v>168</v>
      </c>
      <c r="J172" s="12">
        <f>+H172/I172</f>
        <v>0.47023809523809523</v>
      </c>
      <c r="K172" s="40"/>
      <c r="L172" s="3"/>
      <c r="M172" s="13"/>
      <c r="N172" s="40"/>
      <c r="O172" s="2">
        <v>40</v>
      </c>
      <c r="P172" s="2">
        <v>104</v>
      </c>
      <c r="Q172" s="12">
        <f>+O172/P172</f>
        <v>0.38461538461538464</v>
      </c>
      <c r="R172" s="40"/>
      <c r="S172" s="2">
        <v>64</v>
      </c>
      <c r="T172" s="2">
        <v>131</v>
      </c>
      <c r="U172" s="2">
        <f>+S172+T172</f>
        <v>195</v>
      </c>
      <c r="V172" s="11">
        <f>+U172/E172</f>
        <v>5.9090909090909092</v>
      </c>
      <c r="W172" s="40"/>
      <c r="X172" s="2">
        <v>18</v>
      </c>
      <c r="Y172" s="11">
        <f>+X172/E172</f>
        <v>0.54545454545454541</v>
      </c>
      <c r="Z172" s="40"/>
      <c r="AA172" s="2">
        <v>102</v>
      </c>
      <c r="AB172" s="14">
        <f>+AA172/E172</f>
        <v>3.0909090909090908</v>
      </c>
      <c r="AC172" s="40"/>
      <c r="AD172" s="2">
        <v>16</v>
      </c>
      <c r="AE172" s="2">
        <v>65</v>
      </c>
      <c r="AF172" s="11">
        <f>+AE172/E172</f>
        <v>1.9696969696969697</v>
      </c>
      <c r="AG172" s="2">
        <v>11</v>
      </c>
      <c r="AH172" s="40"/>
      <c r="AI172" s="2">
        <f>+(H172*2)+(L172*3)+(O172)</f>
        <v>198</v>
      </c>
      <c r="AJ172" s="11">
        <f>+AI172/E172</f>
        <v>6</v>
      </c>
      <c r="AK172" s="12">
        <f>+(AI172+U172+AD172+(X172*2)-AE172)/F172</f>
        <v>0.72243346007604559</v>
      </c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  <c r="BD172" s="87"/>
      <c r="BE172" s="87"/>
      <c r="BF172" s="87"/>
      <c r="BG172" s="66"/>
      <c r="BH172" s="27"/>
      <c r="BI172" s="27"/>
      <c r="BJ172" s="27"/>
      <c r="BK172" s="15"/>
      <c r="BL172" s="28"/>
      <c r="BM172" s="15"/>
      <c r="BN172" s="15"/>
      <c r="BO172" s="28"/>
      <c r="BP172" s="87"/>
      <c r="BQ172" s="87"/>
      <c r="BR172" s="87"/>
      <c r="BS172" s="87"/>
      <c r="BT172" s="87"/>
      <c r="BU172" s="87"/>
      <c r="BV172" s="87"/>
      <c r="BW172" s="87"/>
      <c r="BX172" s="87"/>
      <c r="BY172" s="87"/>
      <c r="BZ172" s="87"/>
      <c r="CA172" s="87"/>
    </row>
    <row r="173" spans="1:79" x14ac:dyDescent="0.3">
      <c r="A173" s="30" t="s">
        <v>55</v>
      </c>
      <c r="B173" s="7" t="s">
        <v>30</v>
      </c>
      <c r="C173" s="7" t="s">
        <v>46</v>
      </c>
      <c r="D173" s="13">
        <v>40</v>
      </c>
      <c r="E173" s="2">
        <v>33</v>
      </c>
      <c r="F173" s="10">
        <f>846-125</f>
        <v>721</v>
      </c>
      <c r="G173" s="11">
        <f>+F173/E173</f>
        <v>21.848484848484848</v>
      </c>
      <c r="H173" s="2">
        <v>80</v>
      </c>
      <c r="I173" s="2">
        <v>201</v>
      </c>
      <c r="J173" s="12">
        <f>+H173/I173</f>
        <v>0.39800995024875624</v>
      </c>
      <c r="K173" s="40"/>
      <c r="L173" s="2"/>
      <c r="M173" s="2"/>
      <c r="N173" s="40"/>
      <c r="O173" s="2">
        <v>72</v>
      </c>
      <c r="P173" s="2">
        <v>127</v>
      </c>
      <c r="Q173" s="12">
        <f>+O173/P173</f>
        <v>0.56692913385826771</v>
      </c>
      <c r="R173" s="40"/>
      <c r="S173" s="2">
        <v>64</v>
      </c>
      <c r="T173" s="2">
        <v>124</v>
      </c>
      <c r="U173" s="2">
        <f>+S173+T173</f>
        <v>188</v>
      </c>
      <c r="V173" s="11">
        <f>+U173/E173</f>
        <v>5.6969696969696972</v>
      </c>
      <c r="W173" s="40"/>
      <c r="X173" s="2">
        <v>15</v>
      </c>
      <c r="Y173" s="11">
        <f>+X173/E173</f>
        <v>0.45454545454545453</v>
      </c>
      <c r="Z173" s="40"/>
      <c r="AA173" s="2">
        <v>115</v>
      </c>
      <c r="AB173" s="14">
        <f>+AA173/E173</f>
        <v>3.4848484848484849</v>
      </c>
      <c r="AC173" s="40"/>
      <c r="AD173" s="2">
        <v>28</v>
      </c>
      <c r="AE173" s="2">
        <v>37</v>
      </c>
      <c r="AF173" s="11">
        <f>+AE173/E173</f>
        <v>1.1212121212121211</v>
      </c>
      <c r="AG173" s="2">
        <v>5</v>
      </c>
      <c r="AH173" s="40"/>
      <c r="AI173" s="2">
        <f>+(H173*2)+(L173*3)+O173</f>
        <v>232</v>
      </c>
      <c r="AJ173" s="11">
        <f>+AI173/E173</f>
        <v>7.0303030303030303</v>
      </c>
      <c r="AK173" s="12">
        <f>+(AI173+U173+AD173-AE173+(X173*2))/F173</f>
        <v>0.61165048543689315</v>
      </c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  <c r="BD173" s="87"/>
      <c r="BE173" s="87"/>
      <c r="BF173" s="87"/>
      <c r="BG173" s="9"/>
      <c r="BH173" s="17"/>
      <c r="BI173" s="17"/>
      <c r="BJ173" s="18"/>
      <c r="BK173" s="2"/>
      <c r="BL173" s="19"/>
      <c r="BM173" s="2"/>
      <c r="BN173" s="2"/>
      <c r="BO173" s="14"/>
      <c r="BP173" s="87"/>
      <c r="BQ173" s="87"/>
      <c r="BR173" s="87"/>
      <c r="BS173" s="87"/>
      <c r="BT173" s="87"/>
      <c r="BU173" s="87"/>
      <c r="BV173" s="87"/>
      <c r="BW173" s="87"/>
      <c r="BX173" s="87"/>
      <c r="BY173" s="87"/>
      <c r="BZ173" s="87"/>
      <c r="CA173" s="87"/>
    </row>
    <row r="174" spans="1:79" x14ac:dyDescent="0.3">
      <c r="A174" s="30"/>
      <c r="B174" s="25" t="s">
        <v>30</v>
      </c>
      <c r="C174" s="23" t="s">
        <v>46</v>
      </c>
      <c r="D174" s="27"/>
      <c r="E174" s="15">
        <f>SUM(E172:E173)</f>
        <v>66</v>
      </c>
      <c r="F174" s="64">
        <f>SUM(F172:F173)</f>
        <v>1247</v>
      </c>
      <c r="G174" s="61">
        <f>+F174/E174</f>
        <v>18.893939393939394</v>
      </c>
      <c r="H174" s="15">
        <f>SUM(H172:H173)</f>
        <v>159</v>
      </c>
      <c r="I174" s="15">
        <f>SUM(I172:I173)</f>
        <v>369</v>
      </c>
      <c r="J174" s="62">
        <f>+H174/I174</f>
        <v>0.43089430894308944</v>
      </c>
      <c r="K174" s="40"/>
      <c r="L174" s="15">
        <f>SUM(L172:L173)</f>
        <v>0</v>
      </c>
      <c r="M174" s="15">
        <f>SUM(M172:M173)</f>
        <v>0</v>
      </c>
      <c r="N174" s="40"/>
      <c r="O174" s="15">
        <f>SUM(O172:O173)</f>
        <v>112</v>
      </c>
      <c r="P174" s="15">
        <f>SUM(P172:P173)</f>
        <v>231</v>
      </c>
      <c r="Q174" s="62">
        <f>+O174/P174</f>
        <v>0.48484848484848486</v>
      </c>
      <c r="R174" s="40"/>
      <c r="S174" s="15">
        <f>SUM(S172:S173)</f>
        <v>128</v>
      </c>
      <c r="T174" s="15">
        <f>SUM(T172:T173)</f>
        <v>255</v>
      </c>
      <c r="U174" s="15">
        <f>SUM(U172:U173)</f>
        <v>383</v>
      </c>
      <c r="V174" s="61">
        <f>+U174/E174</f>
        <v>5.8030303030303028</v>
      </c>
      <c r="W174" s="40"/>
      <c r="X174" s="15">
        <f>SUM(X172:X173)</f>
        <v>33</v>
      </c>
      <c r="Y174" s="61">
        <f>+X174/E174</f>
        <v>0.5</v>
      </c>
      <c r="Z174" s="40"/>
      <c r="AA174" s="15">
        <f>SUM(AA172:AA173)</f>
        <v>217</v>
      </c>
      <c r="AB174" s="28">
        <f>+AA174/E174</f>
        <v>3.2878787878787881</v>
      </c>
      <c r="AC174" s="40"/>
      <c r="AD174" s="15">
        <f>SUM(AD172:AD173)</f>
        <v>44</v>
      </c>
      <c r="AE174" s="15">
        <f>SUM(AE172:AE173)</f>
        <v>102</v>
      </c>
      <c r="AF174" s="61">
        <f>+AE174/E174</f>
        <v>1.5454545454545454</v>
      </c>
      <c r="AG174" s="15">
        <f>SUM(AG172:AG173)</f>
        <v>16</v>
      </c>
      <c r="AH174" s="40"/>
      <c r="AI174" s="64">
        <f>SUM(AI172:AI173)</f>
        <v>430</v>
      </c>
      <c r="AJ174" s="61">
        <f>+AI174/E174</f>
        <v>6.5151515151515156</v>
      </c>
      <c r="AK174" s="62">
        <f>+(AI174+U174+AD174-AE174+(X174*2))/F174</f>
        <v>0.6583801122694467</v>
      </c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  <c r="BD174" s="87"/>
      <c r="BE174" s="87"/>
      <c r="BF174" s="87"/>
      <c r="BG174" s="9"/>
      <c r="BH174" s="17"/>
      <c r="BI174" s="17"/>
      <c r="BJ174" s="18"/>
      <c r="BK174" s="2"/>
      <c r="BL174" s="19"/>
      <c r="BM174" s="2"/>
      <c r="BN174" s="2"/>
      <c r="BO174" s="14"/>
      <c r="BP174" s="87"/>
      <c r="BQ174" s="87"/>
      <c r="BR174" s="87"/>
      <c r="BS174" s="87"/>
      <c r="BT174" s="87"/>
      <c r="BU174" s="87"/>
      <c r="BV174" s="87"/>
      <c r="BW174" s="87"/>
      <c r="BX174" s="87"/>
      <c r="BY174" s="87"/>
      <c r="BZ174" s="87"/>
      <c r="CA174" s="87"/>
    </row>
    <row r="175" spans="1:79" x14ac:dyDescent="0.3">
      <c r="A175" s="30"/>
      <c r="B175" s="7"/>
      <c r="C175" s="7"/>
      <c r="D175" s="13"/>
      <c r="E175" s="2"/>
      <c r="F175" s="10"/>
      <c r="G175" s="11"/>
      <c r="H175" s="2"/>
      <c r="I175" s="2"/>
      <c r="J175" s="12"/>
      <c r="K175" s="40"/>
      <c r="L175" s="2"/>
      <c r="M175" s="2"/>
      <c r="N175" s="40"/>
      <c r="O175" s="2"/>
      <c r="P175" s="2"/>
      <c r="Q175" s="12"/>
      <c r="R175" s="40"/>
      <c r="S175" s="2"/>
      <c r="T175" s="2"/>
      <c r="U175" s="2"/>
      <c r="V175" s="11"/>
      <c r="W175" s="40"/>
      <c r="X175" s="2"/>
      <c r="Y175" s="11"/>
      <c r="Z175" s="40"/>
      <c r="AA175" s="2"/>
      <c r="AB175" s="14"/>
      <c r="AC175" s="40"/>
      <c r="AD175" s="2"/>
      <c r="AE175" s="2"/>
      <c r="AF175" s="11"/>
      <c r="AG175" s="2"/>
      <c r="AH175" s="40"/>
      <c r="AI175" s="2"/>
      <c r="AJ175" s="11"/>
      <c r="AK175" s="12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  <c r="BD175" s="87"/>
      <c r="BE175" s="87"/>
      <c r="BF175" s="87"/>
      <c r="BG175" s="9"/>
      <c r="BH175" s="17"/>
      <c r="BI175" s="17"/>
      <c r="BJ175" s="18"/>
      <c r="BK175" s="2"/>
      <c r="BL175" s="19"/>
      <c r="BM175" s="2"/>
      <c r="BN175" s="2"/>
      <c r="BO175" s="14"/>
      <c r="BP175" s="87"/>
      <c r="BQ175" s="87"/>
      <c r="BR175" s="87"/>
      <c r="BS175" s="87"/>
      <c r="BT175" s="87"/>
      <c r="BU175" s="87"/>
      <c r="BV175" s="87"/>
      <c r="BW175" s="87"/>
      <c r="BX175" s="87"/>
      <c r="BY175" s="87"/>
      <c r="BZ175" s="87"/>
      <c r="CA175" s="87"/>
    </row>
    <row r="176" spans="1:79" x14ac:dyDescent="0.3">
      <c r="A176" s="30" t="s">
        <v>55</v>
      </c>
      <c r="B176" s="7" t="s">
        <v>30</v>
      </c>
      <c r="C176" s="7" t="s">
        <v>61</v>
      </c>
      <c r="D176" s="13">
        <v>13</v>
      </c>
      <c r="E176" s="2">
        <v>8</v>
      </c>
      <c r="F176" s="10">
        <v>154</v>
      </c>
      <c r="G176" s="11">
        <f>+F176/E176</f>
        <v>19.25</v>
      </c>
      <c r="H176" s="2">
        <v>12</v>
      </c>
      <c r="I176" s="2">
        <v>41</v>
      </c>
      <c r="J176" s="12">
        <f>+H176/I176</f>
        <v>0.29268292682926828</v>
      </c>
      <c r="K176" s="40"/>
      <c r="L176" s="2"/>
      <c r="M176" s="2"/>
      <c r="N176" s="40"/>
      <c r="O176" s="2">
        <v>4</v>
      </c>
      <c r="P176" s="2">
        <v>5</v>
      </c>
      <c r="Q176" s="12">
        <f>+O176/P176</f>
        <v>0.8</v>
      </c>
      <c r="R176" s="40"/>
      <c r="S176" s="2">
        <v>7</v>
      </c>
      <c r="T176" s="2">
        <v>16</v>
      </c>
      <c r="U176" s="2">
        <f>+S176+T176</f>
        <v>23</v>
      </c>
      <c r="V176" s="11">
        <f>+U176/E176</f>
        <v>2.875</v>
      </c>
      <c r="W176" s="40"/>
      <c r="X176" s="2">
        <v>32</v>
      </c>
      <c r="Y176" s="11">
        <f>+X176/E176</f>
        <v>4</v>
      </c>
      <c r="Z176" s="40"/>
      <c r="AA176" s="2">
        <v>5</v>
      </c>
      <c r="AB176" s="14">
        <f>+AA176/E176</f>
        <v>0.625</v>
      </c>
      <c r="AC176" s="40"/>
      <c r="AD176" s="2">
        <v>17</v>
      </c>
      <c r="AE176" s="2">
        <v>23</v>
      </c>
      <c r="AF176" s="11">
        <f>+AE176/E176</f>
        <v>2.875</v>
      </c>
      <c r="AG176" s="2"/>
      <c r="AH176" s="40"/>
      <c r="AI176" s="2">
        <f>+(H176*2)+(L176*3)+O176</f>
        <v>28</v>
      </c>
      <c r="AJ176" s="11">
        <f>+AI176/E176</f>
        <v>3.5</v>
      </c>
      <c r="AK176" s="12">
        <f>+(AI176+U176+AD176-AE176+(X176*2))/F176</f>
        <v>0.70779220779220775</v>
      </c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  <c r="BD176" s="87"/>
      <c r="BE176" s="87"/>
      <c r="BF176" s="87"/>
      <c r="BG176" s="3"/>
      <c r="BH176" s="13"/>
      <c r="BI176" s="3"/>
      <c r="BJ176" s="3"/>
      <c r="BK176" s="69"/>
      <c r="BL176" s="70"/>
      <c r="BM176" s="3"/>
      <c r="BN176" s="69"/>
      <c r="BO176" s="70"/>
      <c r="BP176" s="87"/>
      <c r="BQ176" s="87"/>
      <c r="BR176" s="87"/>
      <c r="BS176" s="87"/>
      <c r="BT176" s="87"/>
      <c r="BU176" s="87"/>
      <c r="BV176" s="87"/>
      <c r="BW176" s="87"/>
      <c r="BX176" s="87"/>
      <c r="BY176" s="87"/>
      <c r="BZ176" s="87"/>
      <c r="CA176" s="87"/>
    </row>
    <row r="177" spans="1:79" x14ac:dyDescent="0.3">
      <c r="A177" s="30"/>
      <c r="B177" s="25" t="s">
        <v>30</v>
      </c>
      <c r="C177" s="23" t="s">
        <v>61</v>
      </c>
      <c r="D177" s="13"/>
      <c r="E177" s="15">
        <f>SUM(E176)</f>
        <v>8</v>
      </c>
      <c r="F177" s="15">
        <f>SUM(F176)</f>
        <v>154</v>
      </c>
      <c r="G177" s="61">
        <f>+F177/E177</f>
        <v>19.25</v>
      </c>
      <c r="H177" s="15">
        <f>SUM(H176)</f>
        <v>12</v>
      </c>
      <c r="I177" s="15">
        <f>SUM(I176)</f>
        <v>41</v>
      </c>
      <c r="J177" s="62">
        <f>+H177/I177</f>
        <v>0.29268292682926828</v>
      </c>
      <c r="K177" s="65"/>
      <c r="L177" s="15">
        <f>SUM(L176)</f>
        <v>0</v>
      </c>
      <c r="M177" s="15">
        <f>SUM(M176)</f>
        <v>0</v>
      </c>
      <c r="N177" s="65"/>
      <c r="O177" s="15">
        <f>SUM(O176)</f>
        <v>4</v>
      </c>
      <c r="P177" s="15">
        <f>SUM(P176)</f>
        <v>5</v>
      </c>
      <c r="Q177" s="62">
        <f>+O177/P177</f>
        <v>0.8</v>
      </c>
      <c r="R177" s="65"/>
      <c r="S177" s="15">
        <f>SUM(S176)</f>
        <v>7</v>
      </c>
      <c r="T177" s="15">
        <f>SUM(T176)</f>
        <v>16</v>
      </c>
      <c r="U177" s="15">
        <f>+S177+T177</f>
        <v>23</v>
      </c>
      <c r="V177" s="61">
        <f>+U177/E177</f>
        <v>2.875</v>
      </c>
      <c r="W177" s="65"/>
      <c r="X177" s="15">
        <f>SUM(X176)</f>
        <v>32</v>
      </c>
      <c r="Y177" s="61">
        <f>+X177/E177</f>
        <v>4</v>
      </c>
      <c r="Z177" s="65"/>
      <c r="AA177" s="15">
        <f>SUM(AA176)</f>
        <v>5</v>
      </c>
      <c r="AB177" s="28">
        <f>+AA177/E177</f>
        <v>0.625</v>
      </c>
      <c r="AC177" s="65"/>
      <c r="AD177" s="15">
        <f>SUM(AD176)</f>
        <v>17</v>
      </c>
      <c r="AE177" s="15">
        <f>SUM(AE176)</f>
        <v>23</v>
      </c>
      <c r="AF177" s="61">
        <f>+AE177/E177</f>
        <v>2.875</v>
      </c>
      <c r="AG177" s="15">
        <f>SUM(AG176)</f>
        <v>0</v>
      </c>
      <c r="AH177" s="65">
        <f>SUM(AH176)</f>
        <v>0</v>
      </c>
      <c r="AI177" s="15">
        <f>+(H177*2)+(L177*3)+(O177)</f>
        <v>28</v>
      </c>
      <c r="AJ177" s="61">
        <f>+AI177/E177</f>
        <v>3.5</v>
      </c>
      <c r="AK177" s="62">
        <f>+(AI177+U177+AD177+(X177*2)-AE177)/F177</f>
        <v>0.70779220779220775</v>
      </c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  <c r="BD177" s="87"/>
      <c r="BE177" s="87"/>
      <c r="BF177" s="87"/>
      <c r="BG177" s="3"/>
      <c r="BH177" s="13"/>
      <c r="BI177" s="3"/>
      <c r="BJ177" s="3"/>
      <c r="BK177" s="69"/>
      <c r="BL177" s="70"/>
      <c r="BM177" s="3"/>
      <c r="BN177" s="69"/>
      <c r="BO177" s="70"/>
      <c r="BP177" s="87"/>
      <c r="BQ177" s="87"/>
      <c r="BR177" s="87"/>
      <c r="BS177" s="87"/>
      <c r="BT177" s="87"/>
      <c r="BU177" s="87"/>
      <c r="BV177" s="87"/>
      <c r="BW177" s="87"/>
      <c r="BX177" s="87"/>
      <c r="BY177" s="87"/>
      <c r="BZ177" s="87"/>
      <c r="CA177" s="87"/>
    </row>
    <row r="178" spans="1:79" x14ac:dyDescent="0.3">
      <c r="A178" s="30"/>
      <c r="B178" s="7"/>
      <c r="C178" s="7"/>
      <c r="D178" s="13"/>
      <c r="E178" s="2"/>
      <c r="F178" s="10"/>
      <c r="G178" s="11"/>
      <c r="H178" s="2"/>
      <c r="I178" s="2"/>
      <c r="J178" s="12"/>
      <c r="K178" s="40"/>
      <c r="L178" s="2"/>
      <c r="M178" s="2"/>
      <c r="N178" s="40"/>
      <c r="O178" s="2"/>
      <c r="P178" s="2"/>
      <c r="Q178" s="12"/>
      <c r="R178" s="40"/>
      <c r="S178" s="2"/>
      <c r="T178" s="2"/>
      <c r="U178" s="2"/>
      <c r="V178" s="11"/>
      <c r="W178" s="40"/>
      <c r="X178" s="2"/>
      <c r="Y178" s="11"/>
      <c r="Z178" s="40"/>
      <c r="AA178" s="2"/>
      <c r="AB178" s="14"/>
      <c r="AC178" s="40"/>
      <c r="AD178" s="2"/>
      <c r="AE178" s="2"/>
      <c r="AF178" s="11"/>
      <c r="AG178" s="2"/>
      <c r="AH178" s="40"/>
      <c r="AI178" s="2"/>
      <c r="AJ178" s="11"/>
      <c r="AK178" s="12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  <c r="BD178" s="87"/>
      <c r="BE178" s="87"/>
      <c r="BF178" s="87"/>
      <c r="BG178" s="3"/>
      <c r="BH178" s="13"/>
      <c r="BI178" s="3"/>
      <c r="BJ178" s="3"/>
      <c r="BK178" s="69"/>
      <c r="BL178" s="70"/>
      <c r="BM178" s="3"/>
      <c r="BN178" s="69"/>
      <c r="BO178" s="70"/>
      <c r="BP178" s="87"/>
      <c r="BQ178" s="87"/>
      <c r="BR178" s="87"/>
      <c r="BS178" s="87"/>
      <c r="BT178" s="87"/>
      <c r="BU178" s="87"/>
      <c r="BV178" s="87"/>
      <c r="BW178" s="87"/>
      <c r="BX178" s="87"/>
      <c r="BY178" s="87"/>
      <c r="BZ178" s="87"/>
      <c r="CA178" s="87"/>
    </row>
    <row r="179" spans="1:79" x14ac:dyDescent="0.3">
      <c r="A179" s="30" t="s">
        <v>55</v>
      </c>
      <c r="B179" s="7" t="s">
        <v>30</v>
      </c>
      <c r="C179" s="7" t="s">
        <v>63</v>
      </c>
      <c r="D179" s="13"/>
      <c r="E179" s="2">
        <v>2</v>
      </c>
      <c r="F179" s="10">
        <v>43</v>
      </c>
      <c r="G179" s="11">
        <f>+F179/E179</f>
        <v>21.5</v>
      </c>
      <c r="H179" s="2">
        <v>9</v>
      </c>
      <c r="I179" s="2">
        <v>16</v>
      </c>
      <c r="J179" s="12">
        <f>+H179/I179</f>
        <v>0.5625</v>
      </c>
      <c r="K179" s="40"/>
      <c r="L179" s="2"/>
      <c r="M179" s="2"/>
      <c r="N179" s="40"/>
      <c r="O179" s="2">
        <v>6</v>
      </c>
      <c r="P179" s="2">
        <v>8</v>
      </c>
      <c r="Q179" s="12">
        <f>+O179/P179</f>
        <v>0.75</v>
      </c>
      <c r="R179" s="40"/>
      <c r="S179" s="2">
        <v>0</v>
      </c>
      <c r="T179" s="2">
        <v>4</v>
      </c>
      <c r="U179" s="2">
        <f>+S179+T179</f>
        <v>4</v>
      </c>
      <c r="V179" s="11">
        <f>+U179/E179</f>
        <v>2</v>
      </c>
      <c r="W179" s="40"/>
      <c r="X179" s="2">
        <v>5</v>
      </c>
      <c r="Y179" s="11">
        <f>+X179/E179</f>
        <v>2.5</v>
      </c>
      <c r="Z179" s="40"/>
      <c r="AA179" s="2">
        <v>7</v>
      </c>
      <c r="AB179" s="14">
        <f>+AA179/E179</f>
        <v>3.5</v>
      </c>
      <c r="AC179" s="40"/>
      <c r="AD179" s="2">
        <v>2</v>
      </c>
      <c r="AE179" s="2">
        <v>4</v>
      </c>
      <c r="AF179" s="11">
        <f>+AE179/E179</f>
        <v>2</v>
      </c>
      <c r="AG179" s="2">
        <v>1</v>
      </c>
      <c r="AH179" s="40"/>
      <c r="AI179" s="2">
        <f>+(H179*2)+(L179*3)+O179</f>
        <v>24</v>
      </c>
      <c r="AJ179" s="11">
        <f>+AI179/E179</f>
        <v>12</v>
      </c>
      <c r="AK179" s="12">
        <f>+(AI179+U179+AD179-AE179+(X179*2))/F179</f>
        <v>0.83720930232558144</v>
      </c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  <c r="BD179" s="87"/>
      <c r="BE179" s="87"/>
      <c r="BF179" s="87"/>
      <c r="BG179" s="87"/>
      <c r="BH179" s="87"/>
      <c r="BI179" s="87"/>
      <c r="BJ179" s="87"/>
      <c r="BK179" s="87"/>
      <c r="BL179" s="87"/>
      <c r="BM179" s="87"/>
      <c r="BN179" s="87"/>
      <c r="BO179" s="87"/>
      <c r="BP179" s="87"/>
      <c r="BQ179" s="87"/>
      <c r="BR179" s="87"/>
      <c r="BS179" s="87"/>
      <c r="BT179" s="87"/>
      <c r="BU179" s="87"/>
      <c r="BV179" s="87"/>
      <c r="BW179" s="87"/>
      <c r="BX179" s="87"/>
      <c r="BY179" s="87"/>
      <c r="BZ179" s="87"/>
      <c r="CA179" s="87"/>
    </row>
    <row r="180" spans="1:79" x14ac:dyDescent="0.3">
      <c r="A180" s="30"/>
      <c r="B180" s="25" t="s">
        <v>30</v>
      </c>
      <c r="C180" s="23" t="s">
        <v>63</v>
      </c>
      <c r="D180" s="13"/>
      <c r="E180" s="15">
        <f>SUM(E179)</f>
        <v>2</v>
      </c>
      <c r="F180" s="15">
        <f>SUM(F179)</f>
        <v>43</v>
      </c>
      <c r="G180" s="61">
        <f>+F180/E180</f>
        <v>21.5</v>
      </c>
      <c r="H180" s="15">
        <f>SUM(H179)</f>
        <v>9</v>
      </c>
      <c r="I180" s="15">
        <f>SUM(I179)</f>
        <v>16</v>
      </c>
      <c r="J180" s="62">
        <f>+H180/I180</f>
        <v>0.5625</v>
      </c>
      <c r="K180" s="65"/>
      <c r="L180" s="15">
        <f>SUM(L179)</f>
        <v>0</v>
      </c>
      <c r="M180" s="15">
        <f>SUM(M179)</f>
        <v>0</v>
      </c>
      <c r="N180" s="65"/>
      <c r="O180" s="15">
        <f>SUM(O179)</f>
        <v>6</v>
      </c>
      <c r="P180" s="15">
        <f>SUM(P179)</f>
        <v>8</v>
      </c>
      <c r="Q180" s="62">
        <f>+O180/P180</f>
        <v>0.75</v>
      </c>
      <c r="R180" s="65"/>
      <c r="S180" s="15">
        <f>SUM(S179)</f>
        <v>0</v>
      </c>
      <c r="T180" s="15">
        <f>SUM(T179)</f>
        <v>4</v>
      </c>
      <c r="U180" s="15">
        <f>+S180+T180</f>
        <v>4</v>
      </c>
      <c r="V180" s="61">
        <f>+U180/E180</f>
        <v>2</v>
      </c>
      <c r="W180" s="65"/>
      <c r="X180" s="15">
        <f>SUM(X179)</f>
        <v>5</v>
      </c>
      <c r="Y180" s="61">
        <f>+X180/E180</f>
        <v>2.5</v>
      </c>
      <c r="Z180" s="65"/>
      <c r="AA180" s="15">
        <f>SUM(AA179)</f>
        <v>7</v>
      </c>
      <c r="AB180" s="28">
        <f>+AA180/E180</f>
        <v>3.5</v>
      </c>
      <c r="AC180" s="65"/>
      <c r="AD180" s="15">
        <f>SUM(AD179)</f>
        <v>2</v>
      </c>
      <c r="AE180" s="15">
        <f>SUM(AE179)</f>
        <v>4</v>
      </c>
      <c r="AF180" s="61">
        <f>+AE180/E180</f>
        <v>2</v>
      </c>
      <c r="AG180" s="15">
        <f>SUM(AG179)</f>
        <v>1</v>
      </c>
      <c r="AH180" s="65">
        <f>SUM(AH179)</f>
        <v>0</v>
      </c>
      <c r="AI180" s="15">
        <f>+(H180*2)+(L180*3)+(O180)</f>
        <v>24</v>
      </c>
      <c r="AJ180" s="61">
        <f>+AI180/E180</f>
        <v>12</v>
      </c>
      <c r="AK180" s="62">
        <f>+(AI180+U180+AD180+(X180*2)-AE180)/F180</f>
        <v>0.83720930232558144</v>
      </c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  <c r="BD180" s="87"/>
      <c r="BE180" s="87"/>
      <c r="BF180" s="87"/>
      <c r="BG180" s="87"/>
      <c r="BH180" s="87"/>
      <c r="BI180" s="87"/>
      <c r="BJ180" s="87"/>
      <c r="BK180" s="87"/>
      <c r="BL180" s="87"/>
      <c r="BM180" s="87"/>
      <c r="BN180" s="87"/>
      <c r="BO180" s="87"/>
      <c r="BP180" s="87"/>
      <c r="BQ180" s="87"/>
      <c r="BR180" s="87"/>
      <c r="BS180" s="87"/>
      <c r="BT180" s="87"/>
      <c r="BU180" s="87"/>
      <c r="BV180" s="87"/>
      <c r="BW180" s="87"/>
      <c r="BX180" s="87"/>
      <c r="BY180" s="87"/>
      <c r="BZ180" s="87"/>
      <c r="CA180" s="87"/>
    </row>
    <row r="181" spans="1:79" x14ac:dyDescent="0.3">
      <c r="A181" s="30"/>
      <c r="B181" s="7"/>
      <c r="C181" s="7"/>
      <c r="D181" s="13"/>
      <c r="E181" s="2"/>
      <c r="F181" s="10"/>
      <c r="G181" s="11"/>
      <c r="H181" s="2"/>
      <c r="I181" s="2"/>
      <c r="J181" s="12"/>
      <c r="K181" s="40"/>
      <c r="L181" s="2"/>
      <c r="M181" s="2"/>
      <c r="N181" s="40"/>
      <c r="O181" s="2"/>
      <c r="P181" s="2"/>
      <c r="Q181" s="12"/>
      <c r="R181" s="40"/>
      <c r="S181" s="2"/>
      <c r="T181" s="2"/>
      <c r="U181" s="2"/>
      <c r="V181" s="11"/>
      <c r="W181" s="40"/>
      <c r="X181" s="2"/>
      <c r="Y181" s="11"/>
      <c r="Z181" s="40"/>
      <c r="AA181" s="2"/>
      <c r="AB181" s="14"/>
      <c r="AC181" s="40"/>
      <c r="AD181" s="2"/>
      <c r="AE181" s="2"/>
      <c r="AF181" s="11"/>
      <c r="AG181" s="2"/>
      <c r="AH181" s="40"/>
      <c r="AI181" s="2"/>
      <c r="AJ181" s="11"/>
      <c r="AK181" s="12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  <c r="BD181" s="87"/>
      <c r="BE181" s="87"/>
      <c r="BF181" s="87"/>
      <c r="BG181" s="87"/>
      <c r="BH181" s="87"/>
      <c r="BI181" s="87"/>
      <c r="BJ181" s="87"/>
      <c r="BK181" s="87"/>
      <c r="BL181" s="87"/>
      <c r="BM181" s="87"/>
      <c r="BN181" s="87"/>
      <c r="BO181" s="87"/>
      <c r="BP181" s="87"/>
      <c r="BQ181" s="87"/>
      <c r="BR181" s="87"/>
      <c r="BS181" s="87"/>
      <c r="BT181" s="87"/>
      <c r="BU181" s="87"/>
      <c r="BV181" s="87"/>
      <c r="BW181" s="87"/>
      <c r="BX181" s="87"/>
      <c r="BY181" s="87"/>
      <c r="BZ181" s="87"/>
      <c r="CA181" s="87"/>
    </row>
    <row r="182" spans="1:79" x14ac:dyDescent="0.3">
      <c r="A182" s="30" t="s">
        <v>29</v>
      </c>
      <c r="B182" s="7" t="s">
        <v>30</v>
      </c>
      <c r="C182" s="7" t="s">
        <v>48</v>
      </c>
      <c r="D182" s="13">
        <v>10</v>
      </c>
      <c r="E182" s="2">
        <v>34</v>
      </c>
      <c r="F182" s="10">
        <v>1057</v>
      </c>
      <c r="G182" s="11">
        <f>+F182/E182</f>
        <v>31.088235294117649</v>
      </c>
      <c r="H182" s="2">
        <v>234</v>
      </c>
      <c r="I182" s="2">
        <v>505</v>
      </c>
      <c r="J182" s="12">
        <f>+H182/I182</f>
        <v>0.46336633663366339</v>
      </c>
      <c r="K182" s="40"/>
      <c r="L182" s="3"/>
      <c r="M182" s="13"/>
      <c r="N182" s="40"/>
      <c r="O182" s="2">
        <v>72</v>
      </c>
      <c r="P182" s="2">
        <v>117</v>
      </c>
      <c r="Q182" s="12">
        <f>+O182/P182</f>
        <v>0.61538461538461542</v>
      </c>
      <c r="R182" s="40"/>
      <c r="S182" s="2">
        <v>135</v>
      </c>
      <c r="T182" s="2">
        <v>224</v>
      </c>
      <c r="U182" s="2">
        <f>+S182+T182</f>
        <v>359</v>
      </c>
      <c r="V182" s="11">
        <f>+U182/E182</f>
        <v>10.558823529411764</v>
      </c>
      <c r="W182" s="40"/>
      <c r="X182" s="2">
        <v>47</v>
      </c>
      <c r="Y182" s="11">
        <f>+X182/E182</f>
        <v>1.3823529411764706</v>
      </c>
      <c r="Z182" s="40"/>
      <c r="AA182" s="2">
        <v>122</v>
      </c>
      <c r="AB182" s="14">
        <f>+AA182/E182</f>
        <v>3.5882352941176472</v>
      </c>
      <c r="AC182" s="40"/>
      <c r="AD182" s="2">
        <v>71</v>
      </c>
      <c r="AE182" s="2">
        <v>90</v>
      </c>
      <c r="AF182" s="11">
        <f>+AE182/E182</f>
        <v>2.6470588235294117</v>
      </c>
      <c r="AG182" s="2">
        <v>14</v>
      </c>
      <c r="AH182" s="40"/>
      <c r="AI182" s="2">
        <f>+(H182*2)+(L182*3)+(O182)</f>
        <v>540</v>
      </c>
      <c r="AJ182" s="11">
        <f>+AI182/E182</f>
        <v>15.882352941176471</v>
      </c>
      <c r="AK182" s="12">
        <f>+(AI182+U182+AD182+(X182*2)-AE182)/F182</f>
        <v>0.92147587511825924</v>
      </c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  <c r="BD182" s="87"/>
      <c r="BE182" s="87"/>
      <c r="BF182" s="87"/>
      <c r="BG182" s="87"/>
      <c r="BH182" s="87"/>
      <c r="BI182" s="87"/>
      <c r="BJ182" s="87"/>
      <c r="BK182" s="87"/>
      <c r="BL182" s="87"/>
      <c r="BM182" s="87"/>
      <c r="BN182" s="87"/>
      <c r="BO182" s="87"/>
      <c r="BP182" s="87"/>
      <c r="BQ182" s="87"/>
      <c r="BR182" s="87"/>
      <c r="BS182" s="87"/>
      <c r="BT182" s="87"/>
      <c r="BU182" s="87"/>
      <c r="BV182" s="87"/>
      <c r="BW182" s="87"/>
      <c r="BX182" s="87"/>
      <c r="BY182" s="87"/>
      <c r="BZ182" s="87"/>
      <c r="CA182" s="87"/>
    </row>
    <row r="183" spans="1:79" x14ac:dyDescent="0.3">
      <c r="A183" s="30" t="s">
        <v>55</v>
      </c>
      <c r="B183" s="7" t="s">
        <v>30</v>
      </c>
      <c r="C183" s="7" t="s">
        <v>48</v>
      </c>
      <c r="D183" s="13">
        <v>10</v>
      </c>
      <c r="E183" s="2">
        <v>33</v>
      </c>
      <c r="F183" s="10">
        <v>1208</v>
      </c>
      <c r="G183" s="11">
        <f>+F183/E183</f>
        <v>36.606060606060609</v>
      </c>
      <c r="H183" s="2">
        <v>243</v>
      </c>
      <c r="I183" s="2">
        <v>551</v>
      </c>
      <c r="J183" s="12">
        <f>+H183/I183</f>
        <v>0.44101633393829404</v>
      </c>
      <c r="K183" s="40"/>
      <c r="L183" s="2"/>
      <c r="M183" s="2"/>
      <c r="N183" s="40"/>
      <c r="O183" s="2">
        <v>187</v>
      </c>
      <c r="P183" s="2">
        <v>280</v>
      </c>
      <c r="Q183" s="12">
        <f>+O183/P183</f>
        <v>0.66785714285714282</v>
      </c>
      <c r="R183" s="40"/>
      <c r="S183" s="2">
        <v>139</v>
      </c>
      <c r="T183" s="2">
        <v>228</v>
      </c>
      <c r="U183" s="2">
        <f>+S183+T183</f>
        <v>367</v>
      </c>
      <c r="V183" s="11">
        <f>+U183/E183</f>
        <v>11.121212121212121</v>
      </c>
      <c r="W183" s="40"/>
      <c r="X183" s="2">
        <v>36</v>
      </c>
      <c r="Y183" s="11">
        <f>+X183/E183</f>
        <v>1.0909090909090908</v>
      </c>
      <c r="Z183" s="40"/>
      <c r="AA183" s="2">
        <v>113</v>
      </c>
      <c r="AB183" s="14">
        <f>+AA183/E183</f>
        <v>3.4242424242424243</v>
      </c>
      <c r="AC183" s="40"/>
      <c r="AD183" s="2">
        <v>76</v>
      </c>
      <c r="AE183" s="2">
        <v>92</v>
      </c>
      <c r="AF183" s="11">
        <f>+AE183/E183</f>
        <v>2.7878787878787881</v>
      </c>
      <c r="AG183" s="2">
        <v>9</v>
      </c>
      <c r="AH183" s="40"/>
      <c r="AI183" s="2">
        <f>+(H183*2)+(L183*3)+O183</f>
        <v>673</v>
      </c>
      <c r="AJ183" s="11">
        <f>+AI183/E183</f>
        <v>20.393939393939394</v>
      </c>
      <c r="AK183" s="12">
        <f>+(AI183+U183+AD183-AE183+(X183*2))/F183</f>
        <v>0.9072847682119205</v>
      </c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  <c r="BD183" s="87"/>
      <c r="BE183" s="87"/>
      <c r="BF183" s="87"/>
      <c r="BG183" s="87"/>
      <c r="BH183" s="87"/>
      <c r="BI183" s="87"/>
      <c r="BJ183" s="87"/>
      <c r="BK183" s="87"/>
      <c r="BL183" s="87"/>
      <c r="BM183" s="87"/>
      <c r="BN183" s="87"/>
      <c r="BO183" s="87"/>
      <c r="BP183" s="87"/>
      <c r="BQ183" s="87"/>
      <c r="BR183" s="87"/>
      <c r="BS183" s="87"/>
      <c r="BT183" s="87"/>
      <c r="BU183" s="87"/>
      <c r="BV183" s="87"/>
      <c r="BW183" s="87"/>
      <c r="BX183" s="87"/>
      <c r="BY183" s="87"/>
      <c r="BZ183" s="87"/>
      <c r="CA183" s="87"/>
    </row>
    <row r="184" spans="1:79" x14ac:dyDescent="0.3">
      <c r="A184" s="30"/>
      <c r="B184" s="25" t="s">
        <v>30</v>
      </c>
      <c r="C184" s="23" t="s">
        <v>48</v>
      </c>
      <c r="D184" s="27"/>
      <c r="E184" s="15">
        <f>SUM(E182:E183)</f>
        <v>67</v>
      </c>
      <c r="F184" s="64">
        <f>SUM(F182:F183)</f>
        <v>2265</v>
      </c>
      <c r="G184" s="61">
        <f>+F184/E184</f>
        <v>33.805970149253731</v>
      </c>
      <c r="H184" s="15">
        <f>SUM(H182:H183)</f>
        <v>477</v>
      </c>
      <c r="I184" s="15">
        <f>SUM(I182:I183)</f>
        <v>1056</v>
      </c>
      <c r="J184" s="62">
        <f>+H184/I184</f>
        <v>0.45170454545454547</v>
      </c>
      <c r="K184" s="40"/>
      <c r="L184" s="15">
        <f>SUM(L182:L183)</f>
        <v>0</v>
      </c>
      <c r="M184" s="15">
        <f>SUM(M182:M183)</f>
        <v>0</v>
      </c>
      <c r="N184" s="40"/>
      <c r="O184" s="15">
        <f>SUM(O182:O183)</f>
        <v>259</v>
      </c>
      <c r="P184" s="15">
        <f>SUM(P182:P183)</f>
        <v>397</v>
      </c>
      <c r="Q184" s="62">
        <f>+O184/P184</f>
        <v>0.65239294710327456</v>
      </c>
      <c r="R184" s="40"/>
      <c r="S184" s="15">
        <f>SUM(S182:S183)</f>
        <v>274</v>
      </c>
      <c r="T184" s="15">
        <f>SUM(T182:T183)</f>
        <v>452</v>
      </c>
      <c r="U184" s="15">
        <f>SUM(U182:U183)</f>
        <v>726</v>
      </c>
      <c r="V184" s="61">
        <f>+U184/E184</f>
        <v>10.835820895522389</v>
      </c>
      <c r="W184" s="40"/>
      <c r="X184" s="15">
        <f>SUM(X182:X183)</f>
        <v>83</v>
      </c>
      <c r="Y184" s="61">
        <f>+X184/E184</f>
        <v>1.2388059701492538</v>
      </c>
      <c r="Z184" s="40"/>
      <c r="AA184" s="15">
        <f>SUM(AA182:AA183)</f>
        <v>235</v>
      </c>
      <c r="AB184" s="28">
        <f>+AA184/E184</f>
        <v>3.5074626865671643</v>
      </c>
      <c r="AC184" s="40"/>
      <c r="AD184" s="15">
        <f>SUM(AD182:AD183)</f>
        <v>147</v>
      </c>
      <c r="AE184" s="15">
        <f>SUM(AE182:AE183)</f>
        <v>182</v>
      </c>
      <c r="AF184" s="61">
        <f>+AE184/E184</f>
        <v>2.716417910447761</v>
      </c>
      <c r="AG184" s="15">
        <f>SUM(AG182:AG183)</f>
        <v>23</v>
      </c>
      <c r="AH184" s="40"/>
      <c r="AI184" s="64">
        <f>SUM(AI182:AI183)</f>
        <v>1213</v>
      </c>
      <c r="AJ184" s="61">
        <f>+AI184/E184</f>
        <v>18.104477611940297</v>
      </c>
      <c r="AK184" s="62">
        <f>+(AI184+U184+AD184-AE184+(X184*2))/F184</f>
        <v>0.91390728476821192</v>
      </c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  <c r="BD184" s="87"/>
      <c r="BE184" s="87"/>
      <c r="BF184" s="87"/>
      <c r="BG184" s="87"/>
      <c r="BH184" s="87"/>
      <c r="BI184" s="87"/>
      <c r="BJ184" s="87"/>
      <c r="BK184" s="87"/>
      <c r="BL184" s="87"/>
      <c r="BM184" s="87"/>
      <c r="BN184" s="87"/>
      <c r="BO184" s="87"/>
      <c r="BP184" s="87"/>
      <c r="BQ184" s="87"/>
      <c r="BR184" s="87"/>
      <c r="BS184" s="87"/>
      <c r="BT184" s="87"/>
      <c r="BU184" s="87"/>
      <c r="BV184" s="87"/>
      <c r="BW184" s="87"/>
      <c r="BX184" s="87"/>
      <c r="BY184" s="87"/>
      <c r="BZ184" s="87"/>
      <c r="CA184" s="87"/>
    </row>
    <row r="185" spans="1:79" x14ac:dyDescent="0.3">
      <c r="A185" s="30"/>
      <c r="B185" s="7"/>
      <c r="C185" s="7"/>
      <c r="D185" s="13"/>
      <c r="E185" s="2"/>
      <c r="F185" s="10"/>
      <c r="G185" s="11"/>
      <c r="H185" s="2"/>
      <c r="I185" s="2"/>
      <c r="J185" s="12"/>
      <c r="K185" s="40"/>
      <c r="L185" s="2"/>
      <c r="M185" s="2"/>
      <c r="N185" s="40"/>
      <c r="O185" s="2"/>
      <c r="P185" s="2"/>
      <c r="Q185" s="12"/>
      <c r="R185" s="40"/>
      <c r="S185" s="2"/>
      <c r="T185" s="2"/>
      <c r="U185" s="2"/>
      <c r="V185" s="11"/>
      <c r="W185" s="40"/>
      <c r="X185" s="2"/>
      <c r="Y185" s="11"/>
      <c r="Z185" s="40"/>
      <c r="AA185" s="2"/>
      <c r="AB185" s="14"/>
      <c r="AC185" s="40"/>
      <c r="AD185" s="2"/>
      <c r="AE185" s="2"/>
      <c r="AF185" s="11"/>
      <c r="AG185" s="2"/>
      <c r="AH185" s="40"/>
      <c r="AI185" s="2"/>
      <c r="AJ185" s="11"/>
      <c r="AK185" s="12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  <c r="BD185" s="87"/>
      <c r="BE185" s="87"/>
      <c r="BF185" s="87"/>
      <c r="BG185" s="87"/>
      <c r="BH185" s="87"/>
      <c r="BI185" s="87"/>
      <c r="BJ185" s="87"/>
      <c r="BK185" s="87"/>
      <c r="BL185" s="87"/>
      <c r="BM185" s="87"/>
      <c r="BN185" s="87"/>
      <c r="BO185" s="87"/>
      <c r="BP185" s="87"/>
      <c r="BQ185" s="87"/>
      <c r="BR185" s="87"/>
      <c r="BS185" s="87"/>
      <c r="BT185" s="87"/>
      <c r="BU185" s="87"/>
      <c r="BV185" s="87"/>
      <c r="BW185" s="87"/>
      <c r="BX185" s="87"/>
      <c r="BY185" s="87"/>
      <c r="BZ185" s="87"/>
      <c r="CA185" s="87"/>
    </row>
    <row r="186" spans="1:79" x14ac:dyDescent="0.3">
      <c r="A186" s="30" t="s">
        <v>29</v>
      </c>
      <c r="B186" s="7" t="s">
        <v>30</v>
      </c>
      <c r="C186" s="7" t="s">
        <v>49</v>
      </c>
      <c r="D186" s="13">
        <v>14</v>
      </c>
      <c r="E186" s="2">
        <v>15</v>
      </c>
      <c r="F186" s="10">
        <v>94</v>
      </c>
      <c r="G186" s="11">
        <f>+F186/E186</f>
        <v>6.2666666666666666</v>
      </c>
      <c r="H186" s="2">
        <v>6</v>
      </c>
      <c r="I186" s="2">
        <v>31</v>
      </c>
      <c r="J186" s="12">
        <f>+H186/I186</f>
        <v>0.19354838709677419</v>
      </c>
      <c r="K186" s="40"/>
      <c r="L186" s="3"/>
      <c r="M186" s="13"/>
      <c r="N186" s="40"/>
      <c r="O186" s="2">
        <v>8</v>
      </c>
      <c r="P186" s="2">
        <v>11</v>
      </c>
      <c r="Q186" s="12">
        <f>+O186/P186</f>
        <v>0.72727272727272729</v>
      </c>
      <c r="R186" s="40"/>
      <c r="S186" s="2">
        <v>0</v>
      </c>
      <c r="T186" s="2">
        <v>14</v>
      </c>
      <c r="U186" s="2">
        <f>+S186+T186</f>
        <v>14</v>
      </c>
      <c r="V186" s="11">
        <f>+U186/E186</f>
        <v>0.93333333333333335</v>
      </c>
      <c r="W186" s="40"/>
      <c r="X186" s="2">
        <v>6</v>
      </c>
      <c r="Y186" s="11">
        <f>+X186/E186</f>
        <v>0.4</v>
      </c>
      <c r="Z186" s="40"/>
      <c r="AA186" s="2">
        <v>12</v>
      </c>
      <c r="AB186" s="14">
        <f>+AA186/E186</f>
        <v>0.8</v>
      </c>
      <c r="AC186" s="40"/>
      <c r="AD186" s="2">
        <v>3</v>
      </c>
      <c r="AE186" s="2">
        <v>17</v>
      </c>
      <c r="AF186" s="11">
        <f>+AE186/E186</f>
        <v>1.1333333333333333</v>
      </c>
      <c r="AG186" s="2">
        <v>3</v>
      </c>
      <c r="AH186" s="40"/>
      <c r="AI186" s="2">
        <f>+(H186*2)+(L186*3)+(O186)</f>
        <v>20</v>
      </c>
      <c r="AJ186" s="11">
        <f>+AI186/E186</f>
        <v>1.3333333333333333</v>
      </c>
      <c r="AK186" s="12">
        <f>+(AI186+U186+AD186+(X186*2)-AE186)/F186</f>
        <v>0.34042553191489361</v>
      </c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  <c r="BD186" s="87"/>
      <c r="BE186" s="87"/>
      <c r="BF186" s="87"/>
      <c r="BG186" s="87"/>
      <c r="BH186" s="87"/>
      <c r="BI186" s="87"/>
      <c r="BJ186" s="87"/>
      <c r="BK186" s="87"/>
      <c r="BL186" s="87"/>
      <c r="BM186" s="87"/>
      <c r="BN186" s="87"/>
      <c r="BO186" s="87"/>
      <c r="BP186" s="87"/>
      <c r="BQ186" s="87"/>
      <c r="BR186" s="87"/>
      <c r="BS186" s="87"/>
      <c r="BT186" s="87"/>
      <c r="BU186" s="87"/>
      <c r="BV186" s="87"/>
      <c r="BW186" s="87"/>
      <c r="BX186" s="87"/>
      <c r="BY186" s="87"/>
      <c r="BZ186" s="87"/>
      <c r="CA186" s="87"/>
    </row>
    <row r="187" spans="1:79" x14ac:dyDescent="0.3">
      <c r="A187" s="30"/>
      <c r="B187" s="25" t="s">
        <v>30</v>
      </c>
      <c r="C187" s="23" t="s">
        <v>49</v>
      </c>
      <c r="D187" s="13"/>
      <c r="E187" s="15">
        <f>SUM(E186)</f>
        <v>15</v>
      </c>
      <c r="F187" s="15">
        <f>SUM(F186)</f>
        <v>94</v>
      </c>
      <c r="G187" s="61">
        <f>+F187/E187</f>
        <v>6.2666666666666666</v>
      </c>
      <c r="H187" s="15">
        <f>SUM(H186)</f>
        <v>6</v>
      </c>
      <c r="I187" s="15">
        <f>SUM(I186)</f>
        <v>31</v>
      </c>
      <c r="J187" s="62">
        <f>+H187/I187</f>
        <v>0.19354838709677419</v>
      </c>
      <c r="K187" s="65"/>
      <c r="L187" s="15">
        <f>SUM(L186)</f>
        <v>0</v>
      </c>
      <c r="M187" s="15">
        <f>SUM(M186)</f>
        <v>0</v>
      </c>
      <c r="N187" s="65"/>
      <c r="O187" s="15">
        <f>SUM(O186)</f>
        <v>8</v>
      </c>
      <c r="P187" s="15">
        <f>SUM(P186)</f>
        <v>11</v>
      </c>
      <c r="Q187" s="62">
        <f>+O187/P187</f>
        <v>0.72727272727272729</v>
      </c>
      <c r="R187" s="65"/>
      <c r="S187" s="15">
        <f>SUM(S186)</f>
        <v>0</v>
      </c>
      <c r="T187" s="15">
        <f>SUM(T186)</f>
        <v>14</v>
      </c>
      <c r="U187" s="15">
        <f>+S187+T187</f>
        <v>14</v>
      </c>
      <c r="V187" s="61">
        <f>+U187/E187</f>
        <v>0.93333333333333335</v>
      </c>
      <c r="W187" s="65"/>
      <c r="X187" s="15">
        <f>SUM(X186)</f>
        <v>6</v>
      </c>
      <c r="Y187" s="61">
        <f>+X187/E187</f>
        <v>0.4</v>
      </c>
      <c r="Z187" s="65"/>
      <c r="AA187" s="15">
        <f>SUM(AA186)</f>
        <v>12</v>
      </c>
      <c r="AB187" s="28">
        <f>+AA187/E187</f>
        <v>0.8</v>
      </c>
      <c r="AC187" s="65"/>
      <c r="AD187" s="15">
        <f>SUM(AD186)</f>
        <v>3</v>
      </c>
      <c r="AE187" s="15">
        <f>SUM(AE186)</f>
        <v>17</v>
      </c>
      <c r="AF187" s="61">
        <f>+AE187/E187</f>
        <v>1.1333333333333333</v>
      </c>
      <c r="AG187" s="15">
        <f>SUM(AG186)</f>
        <v>3</v>
      </c>
      <c r="AH187" s="65">
        <f>SUM(AH186)</f>
        <v>0</v>
      </c>
      <c r="AI187" s="15">
        <f>+(H187*2)+(L187*3)+(O187)</f>
        <v>20</v>
      </c>
      <c r="AJ187" s="61">
        <f>+AI187/E187</f>
        <v>1.3333333333333333</v>
      </c>
      <c r="AK187" s="62">
        <f>+(AI187+U187+AD187+(X187*2)-AE187)/F187</f>
        <v>0.34042553191489361</v>
      </c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  <c r="BD187" s="87"/>
      <c r="BE187" s="87"/>
      <c r="BF187" s="87"/>
      <c r="BG187" s="87"/>
      <c r="BH187" s="87"/>
      <c r="BI187" s="87"/>
      <c r="BJ187" s="87"/>
      <c r="BK187" s="87"/>
      <c r="BL187" s="87"/>
      <c r="BM187" s="87"/>
      <c r="BN187" s="87"/>
      <c r="BO187" s="87"/>
      <c r="BP187" s="87"/>
      <c r="BQ187" s="87"/>
      <c r="BR187" s="87"/>
      <c r="BS187" s="87"/>
      <c r="BT187" s="87"/>
      <c r="BU187" s="87"/>
      <c r="BV187" s="87"/>
      <c r="BW187" s="87"/>
      <c r="BX187" s="87"/>
      <c r="BY187" s="87"/>
      <c r="BZ187" s="87"/>
      <c r="CA187" s="87"/>
    </row>
    <row r="188" spans="1:79" x14ac:dyDescent="0.3">
      <c r="A188" s="30"/>
      <c r="B188" s="7"/>
      <c r="C188" s="7"/>
      <c r="D188" s="13"/>
      <c r="E188" s="2"/>
      <c r="F188" s="10"/>
      <c r="G188" s="11"/>
      <c r="H188" s="2"/>
      <c r="I188" s="2"/>
      <c r="J188" s="12"/>
      <c r="K188" s="40"/>
      <c r="L188" s="3"/>
      <c r="M188" s="13"/>
      <c r="N188" s="40"/>
      <c r="O188" s="2"/>
      <c r="P188" s="2"/>
      <c r="Q188" s="12"/>
      <c r="R188" s="40"/>
      <c r="S188" s="2"/>
      <c r="T188" s="2"/>
      <c r="U188" s="2"/>
      <c r="V188" s="11"/>
      <c r="W188" s="40"/>
      <c r="X188" s="2"/>
      <c r="Y188" s="11"/>
      <c r="Z188" s="40"/>
      <c r="AA188" s="2"/>
      <c r="AB188" s="14"/>
      <c r="AC188" s="40"/>
      <c r="AD188" s="2"/>
      <c r="AE188" s="2"/>
      <c r="AF188" s="11"/>
      <c r="AG188" s="2"/>
      <c r="AH188" s="40"/>
      <c r="AI188" s="2"/>
      <c r="AJ188" s="11"/>
      <c r="AK188" s="12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  <c r="BD188" s="87"/>
      <c r="BE188" s="87"/>
      <c r="BF188" s="87"/>
      <c r="BG188" s="87"/>
      <c r="BH188" s="87"/>
      <c r="BI188" s="87"/>
      <c r="BJ188" s="87"/>
      <c r="BK188" s="87"/>
      <c r="BL188" s="87"/>
      <c r="BM188" s="87"/>
      <c r="BN188" s="87"/>
      <c r="BO188" s="87"/>
      <c r="BP188" s="87"/>
      <c r="BQ188" s="87"/>
      <c r="BR188" s="87"/>
      <c r="BS188" s="87"/>
      <c r="BT188" s="87"/>
      <c r="BU188" s="87"/>
      <c r="BV188" s="87"/>
      <c r="BW188" s="87"/>
      <c r="BX188" s="87"/>
      <c r="BY188" s="87"/>
      <c r="BZ188" s="87"/>
      <c r="CA188" s="87"/>
    </row>
    <row r="189" spans="1:79" x14ac:dyDescent="0.3">
      <c r="A189" s="30" t="s">
        <v>55</v>
      </c>
      <c r="B189" s="7" t="s">
        <v>30</v>
      </c>
      <c r="C189" s="7" t="s">
        <v>66</v>
      </c>
      <c r="D189" s="13">
        <v>25</v>
      </c>
      <c r="E189" s="2">
        <v>6</v>
      </c>
      <c r="F189" s="10">
        <v>36</v>
      </c>
      <c r="G189" s="11">
        <f>+F189/E189</f>
        <v>6</v>
      </c>
      <c r="H189" s="2">
        <v>4</v>
      </c>
      <c r="I189" s="2">
        <v>14</v>
      </c>
      <c r="J189" s="12">
        <f>+H189/I189</f>
        <v>0.2857142857142857</v>
      </c>
      <c r="K189" s="40"/>
      <c r="L189" s="2"/>
      <c r="M189" s="2"/>
      <c r="N189" s="40"/>
      <c r="O189" s="2">
        <v>2</v>
      </c>
      <c r="P189" s="2">
        <v>4</v>
      </c>
      <c r="Q189" s="12">
        <f>+O189/P189</f>
        <v>0.5</v>
      </c>
      <c r="R189" s="40"/>
      <c r="S189" s="2">
        <v>5</v>
      </c>
      <c r="T189" s="2">
        <v>6</v>
      </c>
      <c r="U189" s="2">
        <f>+S189+T189</f>
        <v>11</v>
      </c>
      <c r="V189" s="11">
        <f>+U189/E189</f>
        <v>1.8333333333333333</v>
      </c>
      <c r="W189" s="40"/>
      <c r="X189" s="2">
        <v>0</v>
      </c>
      <c r="Y189" s="11">
        <f>+X189/E189</f>
        <v>0</v>
      </c>
      <c r="Z189" s="40"/>
      <c r="AA189" s="2">
        <v>8</v>
      </c>
      <c r="AB189" s="14">
        <f>+AA189/E189</f>
        <v>1.3333333333333333</v>
      </c>
      <c r="AC189" s="40"/>
      <c r="AD189" s="2">
        <v>2</v>
      </c>
      <c r="AE189" s="2">
        <v>1</v>
      </c>
      <c r="AF189" s="11">
        <f>+AE189/E189</f>
        <v>0.16666666666666666</v>
      </c>
      <c r="AG189" s="2">
        <v>1</v>
      </c>
      <c r="AH189" s="40"/>
      <c r="AI189" s="2">
        <f>+(H189*2)+(L189*3)+O189</f>
        <v>10</v>
      </c>
      <c r="AJ189" s="11">
        <f>+AI189/E189</f>
        <v>1.6666666666666667</v>
      </c>
      <c r="AK189" s="12">
        <f>+(AI189+U189+AD189-AE189+(X189*2))/F189</f>
        <v>0.61111111111111116</v>
      </c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  <c r="BD189" s="87"/>
      <c r="BE189" s="87"/>
      <c r="BF189" s="87"/>
      <c r="BG189" s="87"/>
      <c r="BH189" s="87"/>
      <c r="BI189" s="87"/>
      <c r="BJ189" s="87"/>
      <c r="BK189" s="87"/>
      <c r="BL189" s="87"/>
      <c r="BM189" s="87"/>
      <c r="BN189" s="87"/>
      <c r="BO189" s="87"/>
      <c r="BP189" s="87"/>
      <c r="BQ189" s="87"/>
      <c r="BR189" s="87"/>
      <c r="BS189" s="87"/>
      <c r="BT189" s="87"/>
      <c r="BU189" s="87"/>
      <c r="BV189" s="87"/>
      <c r="BW189" s="87"/>
      <c r="BX189" s="87"/>
      <c r="BY189" s="87"/>
      <c r="BZ189" s="87"/>
      <c r="CA189" s="87"/>
    </row>
    <row r="190" spans="1:79" x14ac:dyDescent="0.3">
      <c r="A190" s="30"/>
      <c r="B190" s="25" t="s">
        <v>30</v>
      </c>
      <c r="C190" s="23" t="s">
        <v>66</v>
      </c>
      <c r="D190" s="13"/>
      <c r="E190" s="15">
        <f>SUM(E189)</f>
        <v>6</v>
      </c>
      <c r="F190" s="15">
        <f>SUM(F189)</f>
        <v>36</v>
      </c>
      <c r="G190" s="61">
        <f>+F190/E190</f>
        <v>6</v>
      </c>
      <c r="H190" s="15">
        <f>SUM(H189)</f>
        <v>4</v>
      </c>
      <c r="I190" s="15">
        <f>SUM(I189)</f>
        <v>14</v>
      </c>
      <c r="J190" s="62">
        <f>+H190/I190</f>
        <v>0.2857142857142857</v>
      </c>
      <c r="K190" s="65"/>
      <c r="L190" s="15">
        <f>SUM(L189)</f>
        <v>0</v>
      </c>
      <c r="M190" s="15">
        <f>SUM(M189)</f>
        <v>0</v>
      </c>
      <c r="N190" s="65"/>
      <c r="O190" s="15">
        <f>SUM(O189)</f>
        <v>2</v>
      </c>
      <c r="P190" s="15">
        <f>SUM(P189)</f>
        <v>4</v>
      </c>
      <c r="Q190" s="62">
        <f>+O190/P190</f>
        <v>0.5</v>
      </c>
      <c r="R190" s="65"/>
      <c r="S190" s="15">
        <f>SUM(S189)</f>
        <v>5</v>
      </c>
      <c r="T190" s="15">
        <f>SUM(T189)</f>
        <v>6</v>
      </c>
      <c r="U190" s="15">
        <f>+S190+T190</f>
        <v>11</v>
      </c>
      <c r="V190" s="61">
        <f>+U190/E190</f>
        <v>1.8333333333333333</v>
      </c>
      <c r="W190" s="65"/>
      <c r="X190" s="15">
        <f>SUM(X189)</f>
        <v>0</v>
      </c>
      <c r="Y190" s="61">
        <f>+X190/E190</f>
        <v>0</v>
      </c>
      <c r="Z190" s="65"/>
      <c r="AA190" s="15">
        <f>SUM(AA189)</f>
        <v>8</v>
      </c>
      <c r="AB190" s="28">
        <f>+AA190/E190</f>
        <v>1.3333333333333333</v>
      </c>
      <c r="AC190" s="65"/>
      <c r="AD190" s="15">
        <f>SUM(AD189)</f>
        <v>2</v>
      </c>
      <c r="AE190" s="15">
        <f>SUM(AE189)</f>
        <v>1</v>
      </c>
      <c r="AF190" s="61">
        <f>+AE190/E190</f>
        <v>0.16666666666666666</v>
      </c>
      <c r="AG190" s="15">
        <f>SUM(AG189)</f>
        <v>1</v>
      </c>
      <c r="AH190" s="65">
        <f>SUM(AH189)</f>
        <v>0</v>
      </c>
      <c r="AI190" s="15">
        <f>+(H190*2)+(L190*3)+(O190)</f>
        <v>10</v>
      </c>
      <c r="AJ190" s="61">
        <f>+AI190/E190</f>
        <v>1.6666666666666667</v>
      </c>
      <c r="AK190" s="62">
        <f>+(AI190+U190+AD190+(X190*2)-AE190)/F190</f>
        <v>0.61111111111111116</v>
      </c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87"/>
      <c r="BF190" s="87"/>
      <c r="BG190" s="87"/>
      <c r="BH190" s="87"/>
      <c r="BI190" s="87"/>
      <c r="BJ190" s="87"/>
      <c r="BK190" s="87"/>
      <c r="BL190" s="87"/>
      <c r="BM190" s="87"/>
      <c r="BN190" s="87"/>
      <c r="BO190" s="87"/>
      <c r="BP190" s="87"/>
      <c r="BQ190" s="87"/>
      <c r="BR190" s="87"/>
      <c r="BS190" s="87"/>
      <c r="BT190" s="87"/>
      <c r="BU190" s="87"/>
      <c r="BV190" s="87"/>
      <c r="BW190" s="87"/>
      <c r="BX190" s="87"/>
      <c r="BY190" s="87"/>
      <c r="BZ190" s="87"/>
      <c r="CA190" s="87"/>
    </row>
    <row r="191" spans="1:79" x14ac:dyDescent="0.3">
      <c r="A191" s="30"/>
      <c r="B191" s="7"/>
      <c r="C191" s="7"/>
      <c r="D191" s="13"/>
      <c r="E191" s="2"/>
      <c r="F191" s="10"/>
      <c r="G191" s="11"/>
      <c r="H191" s="2"/>
      <c r="I191" s="2"/>
      <c r="J191" s="12"/>
      <c r="K191" s="40"/>
      <c r="L191" s="2"/>
      <c r="M191" s="2"/>
      <c r="N191" s="40"/>
      <c r="O191" s="2"/>
      <c r="P191" s="2"/>
      <c r="Q191" s="12"/>
      <c r="R191" s="40"/>
      <c r="S191" s="2"/>
      <c r="T191" s="2"/>
      <c r="U191" s="2"/>
      <c r="V191" s="11"/>
      <c r="W191" s="40"/>
      <c r="X191" s="2"/>
      <c r="Y191" s="11"/>
      <c r="Z191" s="40"/>
      <c r="AA191" s="2"/>
      <c r="AB191" s="14"/>
      <c r="AC191" s="40"/>
      <c r="AD191" s="2"/>
      <c r="AE191" s="2"/>
      <c r="AF191" s="11"/>
      <c r="AG191" s="2"/>
      <c r="AH191" s="40"/>
      <c r="AI191" s="2"/>
      <c r="AJ191" s="11"/>
      <c r="AK191" s="12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  <c r="BD191" s="87"/>
      <c r="BE191" s="87"/>
      <c r="BF191" s="87"/>
      <c r="BG191" s="87"/>
      <c r="BH191" s="87"/>
      <c r="BI191" s="87"/>
      <c r="BJ191" s="87"/>
      <c r="BK191" s="87"/>
      <c r="BL191" s="87"/>
      <c r="BM191" s="87"/>
      <c r="BN191" s="87"/>
      <c r="BO191" s="87"/>
      <c r="BP191" s="87"/>
      <c r="BQ191" s="87"/>
      <c r="BR191" s="87"/>
      <c r="BS191" s="87"/>
      <c r="BT191" s="87"/>
      <c r="BU191" s="87"/>
      <c r="BV191" s="87"/>
      <c r="BW191" s="87"/>
      <c r="BX191" s="87"/>
      <c r="BY191" s="87"/>
      <c r="BZ191" s="87"/>
      <c r="CA191" s="87"/>
    </row>
    <row r="192" spans="1:79" x14ac:dyDescent="0.3">
      <c r="A192" s="30" t="s">
        <v>29</v>
      </c>
      <c r="B192" s="7" t="s">
        <v>30</v>
      </c>
      <c r="C192" s="7" t="s">
        <v>50</v>
      </c>
      <c r="D192" s="13">
        <v>25</v>
      </c>
      <c r="E192" s="2">
        <v>14</v>
      </c>
      <c r="F192" s="10">
        <v>245</v>
      </c>
      <c r="G192" s="11">
        <f>+F192/E192</f>
        <v>17.5</v>
      </c>
      <c r="H192" s="2">
        <v>15</v>
      </c>
      <c r="I192" s="2">
        <v>41</v>
      </c>
      <c r="J192" s="12">
        <f>+H192/I192</f>
        <v>0.36585365853658536</v>
      </c>
      <c r="K192" s="40"/>
      <c r="L192" s="2"/>
      <c r="M192" s="13"/>
      <c r="N192" s="40"/>
      <c r="O192" s="2">
        <v>24</v>
      </c>
      <c r="P192" s="2">
        <v>33</v>
      </c>
      <c r="Q192" s="12">
        <f>+O192/P192</f>
        <v>0.72727272727272729</v>
      </c>
      <c r="R192" s="40"/>
      <c r="S192" s="2">
        <v>5</v>
      </c>
      <c r="T192" s="2">
        <v>24</v>
      </c>
      <c r="U192" s="2">
        <f>+S192+T192</f>
        <v>29</v>
      </c>
      <c r="V192" s="11">
        <f>+U192/E192</f>
        <v>2.0714285714285716</v>
      </c>
      <c r="W192" s="40"/>
      <c r="X192" s="2">
        <v>23</v>
      </c>
      <c r="Y192" s="11">
        <f>+X192/E192</f>
        <v>1.6428571428571428</v>
      </c>
      <c r="Z192" s="40"/>
      <c r="AA192" s="2">
        <v>15</v>
      </c>
      <c r="AB192" s="14">
        <f>+AA192/E192</f>
        <v>1.0714285714285714</v>
      </c>
      <c r="AC192" s="40"/>
      <c r="AD192" s="2">
        <v>7</v>
      </c>
      <c r="AE192" s="2">
        <v>53</v>
      </c>
      <c r="AF192" s="11">
        <f>+AE192/E192</f>
        <v>3.7857142857142856</v>
      </c>
      <c r="AG192" s="2">
        <v>4</v>
      </c>
      <c r="AH192" s="40"/>
      <c r="AI192" s="2">
        <f>+(H192*2)+(L192*3)+(O192)</f>
        <v>54</v>
      </c>
      <c r="AJ192" s="11">
        <f>+AI192/E192</f>
        <v>3.8571428571428572</v>
      </c>
      <c r="AK192" s="12">
        <f>+(AI192+U192+AD192+(X192*2)-AE192)/F192</f>
        <v>0.33877551020408164</v>
      </c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  <c r="BD192" s="87"/>
      <c r="BE192" s="87"/>
      <c r="BF192" s="87"/>
      <c r="BG192" s="87"/>
      <c r="BH192" s="87"/>
      <c r="BI192" s="87"/>
      <c r="BJ192" s="87"/>
      <c r="BK192" s="87"/>
      <c r="BL192" s="87"/>
      <c r="BM192" s="87"/>
      <c r="BN192" s="87"/>
      <c r="BO192" s="87"/>
      <c r="BP192" s="87"/>
      <c r="BQ192" s="87"/>
      <c r="BR192" s="87"/>
      <c r="BS192" s="87"/>
      <c r="BT192" s="87"/>
      <c r="BU192" s="87"/>
      <c r="BV192" s="87"/>
      <c r="BW192" s="87"/>
      <c r="BX192" s="87"/>
      <c r="BY192" s="87"/>
      <c r="BZ192" s="87"/>
      <c r="CA192" s="87"/>
    </row>
    <row r="193" spans="1:79" x14ac:dyDescent="0.3">
      <c r="A193" s="30"/>
      <c r="B193" s="25" t="s">
        <v>30</v>
      </c>
      <c r="C193" s="23" t="s">
        <v>50</v>
      </c>
      <c r="D193" s="13"/>
      <c r="E193" s="15">
        <f>SUM(E192)</f>
        <v>14</v>
      </c>
      <c r="F193" s="15">
        <f>SUM(F192)</f>
        <v>245</v>
      </c>
      <c r="G193" s="61">
        <f>+F193/E193</f>
        <v>17.5</v>
      </c>
      <c r="H193" s="15">
        <f>SUM(H192)</f>
        <v>15</v>
      </c>
      <c r="I193" s="15">
        <f>SUM(I192)</f>
        <v>41</v>
      </c>
      <c r="J193" s="62">
        <f>+H193/I193</f>
        <v>0.36585365853658536</v>
      </c>
      <c r="K193" s="65"/>
      <c r="L193" s="15">
        <f>SUM(L192)</f>
        <v>0</v>
      </c>
      <c r="M193" s="15">
        <f>SUM(M192)</f>
        <v>0</v>
      </c>
      <c r="N193" s="65"/>
      <c r="O193" s="15">
        <f>SUM(O192)</f>
        <v>24</v>
      </c>
      <c r="P193" s="15">
        <f>SUM(P192)</f>
        <v>33</v>
      </c>
      <c r="Q193" s="62">
        <f>+O193/P193</f>
        <v>0.72727272727272729</v>
      </c>
      <c r="R193" s="65"/>
      <c r="S193" s="15">
        <f>SUM(S192)</f>
        <v>5</v>
      </c>
      <c r="T193" s="15">
        <f>SUM(T192)</f>
        <v>24</v>
      </c>
      <c r="U193" s="15">
        <f>+S193+T193</f>
        <v>29</v>
      </c>
      <c r="V193" s="61">
        <f>+U193/E193</f>
        <v>2.0714285714285716</v>
      </c>
      <c r="W193" s="65"/>
      <c r="X193" s="15">
        <f>SUM(X192)</f>
        <v>23</v>
      </c>
      <c r="Y193" s="61">
        <f>+X193/E193</f>
        <v>1.6428571428571428</v>
      </c>
      <c r="Z193" s="65"/>
      <c r="AA193" s="15">
        <f>SUM(AA192)</f>
        <v>15</v>
      </c>
      <c r="AB193" s="28">
        <f>+AA193/E193</f>
        <v>1.0714285714285714</v>
      </c>
      <c r="AC193" s="65"/>
      <c r="AD193" s="15">
        <f>SUM(AD192)</f>
        <v>7</v>
      </c>
      <c r="AE193" s="15">
        <f>SUM(AE192)</f>
        <v>53</v>
      </c>
      <c r="AF193" s="61">
        <f>+AE193/E193</f>
        <v>3.7857142857142856</v>
      </c>
      <c r="AG193" s="15">
        <f>SUM(AG192)</f>
        <v>4</v>
      </c>
      <c r="AH193" s="65">
        <f>SUM(AH192)</f>
        <v>0</v>
      </c>
      <c r="AI193" s="15">
        <f>+(H193*2)+(L193*3)+(O193)</f>
        <v>54</v>
      </c>
      <c r="AJ193" s="61">
        <f>+AI193/E193</f>
        <v>3.8571428571428572</v>
      </c>
      <c r="AK193" s="62">
        <f>+(AI193+U193+AD193+(X193*2)-AE193)/F193</f>
        <v>0.33877551020408164</v>
      </c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  <c r="BD193" s="87"/>
      <c r="BE193" s="87"/>
      <c r="BF193" s="87"/>
      <c r="BG193" s="87"/>
      <c r="BH193" s="87"/>
      <c r="BI193" s="87"/>
      <c r="BJ193" s="87"/>
      <c r="BK193" s="87"/>
      <c r="BL193" s="87"/>
      <c r="BM193" s="87"/>
      <c r="BN193" s="87"/>
      <c r="BO193" s="87"/>
      <c r="BP193" s="87"/>
      <c r="BQ193" s="87"/>
      <c r="BR193" s="87"/>
      <c r="BS193" s="87"/>
      <c r="BT193" s="87"/>
      <c r="BU193" s="87"/>
      <c r="BV193" s="87"/>
      <c r="BW193" s="87"/>
      <c r="BX193" s="87"/>
      <c r="BY193" s="87"/>
      <c r="BZ193" s="87"/>
      <c r="CA193" s="87"/>
    </row>
    <row r="194" spans="1:79" x14ac:dyDescent="0.3">
      <c r="A194" s="30"/>
      <c r="B194" s="7"/>
      <c r="C194" s="7"/>
      <c r="D194" s="13"/>
      <c r="E194" s="2"/>
      <c r="F194" s="10"/>
      <c r="G194" s="11"/>
      <c r="H194" s="2"/>
      <c r="I194" s="2"/>
      <c r="J194" s="12"/>
      <c r="K194" s="40"/>
      <c r="L194" s="2"/>
      <c r="M194" s="13"/>
      <c r="N194" s="40"/>
      <c r="O194" s="2"/>
      <c r="P194" s="2"/>
      <c r="Q194" s="12"/>
      <c r="R194" s="40"/>
      <c r="S194" s="2"/>
      <c r="T194" s="2"/>
      <c r="U194" s="2"/>
      <c r="V194" s="11"/>
      <c r="W194" s="40"/>
      <c r="X194" s="2"/>
      <c r="Y194" s="11"/>
      <c r="Z194" s="40"/>
      <c r="AA194" s="2"/>
      <c r="AB194" s="14"/>
      <c r="AC194" s="40"/>
      <c r="AD194" s="2"/>
      <c r="AE194" s="2"/>
      <c r="AF194" s="11"/>
      <c r="AG194" s="2"/>
      <c r="AH194" s="40"/>
      <c r="AI194" s="2"/>
      <c r="AJ194" s="11"/>
      <c r="AK194" s="12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  <c r="BD194" s="87"/>
      <c r="BE194" s="87"/>
      <c r="BF194" s="87"/>
      <c r="BG194" s="87"/>
      <c r="BH194" s="87"/>
      <c r="BI194" s="87"/>
      <c r="BJ194" s="87"/>
      <c r="BK194" s="87"/>
      <c r="BL194" s="87"/>
      <c r="BM194" s="87"/>
      <c r="BN194" s="87"/>
      <c r="BO194" s="87"/>
      <c r="BP194" s="87"/>
      <c r="BQ194" s="87"/>
      <c r="BR194" s="87"/>
      <c r="BS194" s="87"/>
      <c r="BT194" s="87"/>
      <c r="BU194" s="87"/>
      <c r="BV194" s="87"/>
      <c r="BW194" s="87"/>
      <c r="BX194" s="87"/>
      <c r="BY194" s="87"/>
      <c r="BZ194" s="87"/>
      <c r="CA194" s="87"/>
    </row>
    <row r="195" spans="1:79" x14ac:dyDescent="0.3">
      <c r="A195" s="30" t="s">
        <v>29</v>
      </c>
      <c r="B195" s="7" t="s">
        <v>30</v>
      </c>
      <c r="C195" s="7" t="s">
        <v>51</v>
      </c>
      <c r="D195" s="13">
        <v>15</v>
      </c>
      <c r="E195" s="2">
        <v>31</v>
      </c>
      <c r="F195" s="10">
        <v>384</v>
      </c>
      <c r="G195" s="11">
        <f>+F195/E195</f>
        <v>12.387096774193548</v>
      </c>
      <c r="H195" s="2">
        <v>54</v>
      </c>
      <c r="I195" s="2">
        <v>134</v>
      </c>
      <c r="J195" s="12">
        <f>+H195/I195</f>
        <v>0.40298507462686567</v>
      </c>
      <c r="K195" s="40"/>
      <c r="L195" s="2"/>
      <c r="M195" s="13"/>
      <c r="N195" s="40"/>
      <c r="O195" s="2">
        <v>61</v>
      </c>
      <c r="P195" s="2">
        <v>85</v>
      </c>
      <c r="Q195" s="12">
        <f>+O195/P195</f>
        <v>0.71764705882352942</v>
      </c>
      <c r="R195" s="40"/>
      <c r="S195" s="2">
        <v>15</v>
      </c>
      <c r="T195" s="2">
        <v>34</v>
      </c>
      <c r="U195" s="2">
        <f>+S195+T195</f>
        <v>49</v>
      </c>
      <c r="V195" s="11">
        <f>+U195/E195</f>
        <v>1.5806451612903225</v>
      </c>
      <c r="W195" s="40"/>
      <c r="X195" s="2">
        <v>13</v>
      </c>
      <c r="Y195" s="11">
        <f>+X195/E195</f>
        <v>0.41935483870967744</v>
      </c>
      <c r="Z195" s="40"/>
      <c r="AA195" s="2">
        <v>25</v>
      </c>
      <c r="AB195" s="14">
        <f>+AA195/E195</f>
        <v>0.80645161290322576</v>
      </c>
      <c r="AC195" s="40"/>
      <c r="AD195" s="2">
        <v>34</v>
      </c>
      <c r="AE195" s="2">
        <v>64</v>
      </c>
      <c r="AF195" s="11">
        <f>+AE195/E195</f>
        <v>2.064516129032258</v>
      </c>
      <c r="AG195" s="2">
        <v>1</v>
      </c>
      <c r="AH195" s="40"/>
      <c r="AI195" s="2">
        <f>+(H195*2)+(L195*3)+(O195)</f>
        <v>169</v>
      </c>
      <c r="AJ195" s="11">
        <f>+AI195/E195</f>
        <v>5.4516129032258061</v>
      </c>
      <c r="AK195" s="12">
        <f>+(AI195+U195+AD195+(X195*2)-AE195)/F195</f>
        <v>0.55729166666666663</v>
      </c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  <c r="BD195" s="87"/>
      <c r="BE195" s="87"/>
      <c r="BF195" s="87"/>
      <c r="BG195" s="87"/>
      <c r="BH195" s="87"/>
      <c r="BI195" s="87"/>
      <c r="BJ195" s="87"/>
      <c r="BK195" s="87"/>
      <c r="BL195" s="87"/>
      <c r="BM195" s="87"/>
      <c r="BN195" s="87"/>
      <c r="BO195" s="87"/>
      <c r="BP195" s="87"/>
      <c r="BQ195" s="87"/>
      <c r="BR195" s="87"/>
      <c r="BS195" s="87"/>
      <c r="BT195" s="87"/>
      <c r="BU195" s="87"/>
      <c r="BV195" s="87"/>
      <c r="BW195" s="87"/>
      <c r="BX195" s="87"/>
      <c r="BY195" s="87"/>
      <c r="BZ195" s="87"/>
      <c r="CA195" s="87"/>
    </row>
    <row r="196" spans="1:79" x14ac:dyDescent="0.3">
      <c r="A196" s="30" t="s">
        <v>55</v>
      </c>
      <c r="B196" s="7" t="s">
        <v>30</v>
      </c>
      <c r="C196" s="7" t="s">
        <v>51</v>
      </c>
      <c r="D196" s="13">
        <v>15</v>
      </c>
      <c r="E196" s="2">
        <v>30</v>
      </c>
      <c r="F196" s="10">
        <v>713</v>
      </c>
      <c r="G196" s="11">
        <f>+F196/E196</f>
        <v>23.766666666666666</v>
      </c>
      <c r="H196" s="2">
        <v>70</v>
      </c>
      <c r="I196" s="2">
        <v>175</v>
      </c>
      <c r="J196" s="12">
        <f>+H196/I196</f>
        <v>0.4</v>
      </c>
      <c r="K196" s="40"/>
      <c r="L196" s="2"/>
      <c r="M196" s="2"/>
      <c r="N196" s="40"/>
      <c r="O196" s="2">
        <v>56</v>
      </c>
      <c r="P196" s="2">
        <v>89</v>
      </c>
      <c r="Q196" s="12">
        <f>+O196/P196</f>
        <v>0.6292134831460674</v>
      </c>
      <c r="R196" s="40"/>
      <c r="S196" s="2">
        <v>23</v>
      </c>
      <c r="T196" s="2">
        <v>45</v>
      </c>
      <c r="U196" s="2">
        <f>+S196+T196</f>
        <v>68</v>
      </c>
      <c r="V196" s="11">
        <f>+U196/E196</f>
        <v>2.2666666666666666</v>
      </c>
      <c r="W196" s="40"/>
      <c r="X196" s="2">
        <v>60</v>
      </c>
      <c r="Y196" s="11">
        <f>+X196/E196</f>
        <v>2</v>
      </c>
      <c r="Z196" s="40"/>
      <c r="AA196" s="2">
        <v>49</v>
      </c>
      <c r="AB196" s="14">
        <f>+AA196/E196</f>
        <v>1.6333333333333333</v>
      </c>
      <c r="AC196" s="40"/>
      <c r="AD196" s="2">
        <v>59</v>
      </c>
      <c r="AE196" s="2">
        <v>81</v>
      </c>
      <c r="AF196" s="11">
        <f>+AE196/E196</f>
        <v>2.7</v>
      </c>
      <c r="AG196" s="2">
        <v>2</v>
      </c>
      <c r="AH196" s="40"/>
      <c r="AI196" s="2">
        <f>+(H196*2)+(L196*3)+O196</f>
        <v>196</v>
      </c>
      <c r="AJ196" s="11">
        <f>+AI196/E196</f>
        <v>6.5333333333333332</v>
      </c>
      <c r="AK196" s="12">
        <f>+(AI196+U196+AD196-AE196+(X196*2))/F196</f>
        <v>0.50771388499298742</v>
      </c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  <c r="BD196" s="87"/>
      <c r="BE196" s="87"/>
      <c r="BF196" s="87"/>
      <c r="BG196" s="87"/>
      <c r="BH196" s="87"/>
      <c r="BI196" s="87"/>
      <c r="BJ196" s="87"/>
      <c r="BK196" s="87"/>
      <c r="BL196" s="87"/>
      <c r="BM196" s="87"/>
      <c r="BN196" s="87"/>
      <c r="BO196" s="87"/>
      <c r="BP196" s="87"/>
      <c r="BQ196" s="87"/>
      <c r="BR196" s="87"/>
      <c r="BS196" s="87"/>
      <c r="BT196" s="87"/>
      <c r="BU196" s="87"/>
      <c r="BV196" s="87"/>
      <c r="BW196" s="87"/>
      <c r="BX196" s="87"/>
      <c r="BY196" s="87"/>
      <c r="BZ196" s="87"/>
      <c r="CA196" s="87"/>
    </row>
    <row r="197" spans="1:79" x14ac:dyDescent="0.3">
      <c r="A197" s="87"/>
      <c r="B197" s="25" t="s">
        <v>30</v>
      </c>
      <c r="C197" s="23" t="s">
        <v>51</v>
      </c>
      <c r="D197" s="27"/>
      <c r="E197" s="15">
        <f>SUM(E195:E196)</f>
        <v>61</v>
      </c>
      <c r="F197" s="64">
        <f>SUM(F195:F196)</f>
        <v>1097</v>
      </c>
      <c r="G197" s="61">
        <f>+F197/E197</f>
        <v>17.983606557377048</v>
      </c>
      <c r="H197" s="15">
        <f>SUM(H195:H196)</f>
        <v>124</v>
      </c>
      <c r="I197" s="15">
        <f>SUM(I195:I196)</f>
        <v>309</v>
      </c>
      <c r="J197" s="62">
        <f>+H197/I197</f>
        <v>0.40129449838187703</v>
      </c>
      <c r="K197" s="40"/>
      <c r="L197" s="15">
        <f>SUM(L195:L196)</f>
        <v>0</v>
      </c>
      <c r="M197" s="15">
        <f>SUM(M195:M196)</f>
        <v>0</v>
      </c>
      <c r="N197" s="40"/>
      <c r="O197" s="15">
        <f>SUM(O195:O196)</f>
        <v>117</v>
      </c>
      <c r="P197" s="15">
        <f>SUM(P195:P196)</f>
        <v>174</v>
      </c>
      <c r="Q197" s="62">
        <f>+O197/P197</f>
        <v>0.67241379310344829</v>
      </c>
      <c r="R197" s="40"/>
      <c r="S197" s="15">
        <f>SUM(S195:S196)</f>
        <v>38</v>
      </c>
      <c r="T197" s="15">
        <f>SUM(T195:T196)</f>
        <v>79</v>
      </c>
      <c r="U197" s="15">
        <f>SUM(U195:U196)</f>
        <v>117</v>
      </c>
      <c r="V197" s="61">
        <f>+U197/E197</f>
        <v>1.9180327868852458</v>
      </c>
      <c r="W197" s="40"/>
      <c r="X197" s="15">
        <f>SUM(X195:X196)</f>
        <v>73</v>
      </c>
      <c r="Y197" s="61">
        <f>+X197/E197</f>
        <v>1.1967213114754098</v>
      </c>
      <c r="Z197" s="40"/>
      <c r="AA197" s="15">
        <f>SUM(AA195:AA196)</f>
        <v>74</v>
      </c>
      <c r="AB197" s="28">
        <f>+AA197/E197</f>
        <v>1.2131147540983607</v>
      </c>
      <c r="AC197" s="40"/>
      <c r="AD197" s="15">
        <f>SUM(AD195:AD196)</f>
        <v>93</v>
      </c>
      <c r="AE197" s="15">
        <f>SUM(AE195:AE196)</f>
        <v>145</v>
      </c>
      <c r="AF197" s="61">
        <f>+AE197/E197</f>
        <v>2.377049180327869</v>
      </c>
      <c r="AG197" s="15">
        <f>SUM(AG195:AG196)</f>
        <v>3</v>
      </c>
      <c r="AH197" s="40"/>
      <c r="AI197" s="64">
        <f>SUM(AI195:AI196)</f>
        <v>365</v>
      </c>
      <c r="AJ197" s="61">
        <f>+AI197/E197</f>
        <v>5.9836065573770494</v>
      </c>
      <c r="AK197" s="62">
        <f>+(AI197+U197+AD197-AE197+(X197*2))/F197</f>
        <v>0.52506836827711945</v>
      </c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  <c r="BD197" s="87"/>
      <c r="BE197" s="87"/>
      <c r="BF197" s="87"/>
      <c r="BG197" s="87"/>
      <c r="BH197" s="87"/>
      <c r="BI197" s="87"/>
      <c r="BJ197" s="87"/>
      <c r="BK197" s="87"/>
      <c r="BL197" s="87"/>
      <c r="BM197" s="87"/>
      <c r="BN197" s="87"/>
      <c r="BO197" s="87"/>
      <c r="BP197" s="87"/>
      <c r="BQ197" s="87"/>
      <c r="BR197" s="87"/>
      <c r="BS197" s="87"/>
      <c r="BT197" s="87"/>
      <c r="BU197" s="87"/>
      <c r="BV197" s="87"/>
      <c r="BW197" s="87"/>
      <c r="BX197" s="87"/>
      <c r="BY197" s="87"/>
      <c r="BZ197" s="87"/>
      <c r="CA197" s="87"/>
    </row>
    <row r="198" spans="1:79" x14ac:dyDescent="0.3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  <c r="BD198" s="87"/>
      <c r="BE198" s="87"/>
      <c r="BF198" s="87"/>
      <c r="BG198" s="87"/>
      <c r="BH198" s="87"/>
      <c r="BI198" s="87"/>
      <c r="BJ198" s="87"/>
      <c r="BK198" s="87"/>
      <c r="BL198" s="87"/>
      <c r="BM198" s="87"/>
      <c r="BN198" s="87"/>
      <c r="BO198" s="87"/>
      <c r="BP198" s="87"/>
      <c r="BQ198" s="87"/>
      <c r="BR198" s="87"/>
      <c r="BS198" s="87"/>
      <c r="BT198" s="87"/>
      <c r="BU198" s="87"/>
      <c r="BV198" s="87"/>
      <c r="BW198" s="87"/>
      <c r="BX198" s="87"/>
      <c r="BY198" s="87"/>
      <c r="BZ198" s="87"/>
      <c r="CA198" s="87"/>
    </row>
    <row r="199" spans="1:79" x14ac:dyDescent="0.3">
      <c r="A199" s="32" t="s">
        <v>29</v>
      </c>
      <c r="B199" s="33" t="s">
        <v>30</v>
      </c>
      <c r="C199" s="31" t="s">
        <v>68</v>
      </c>
      <c r="D199" s="31"/>
      <c r="E199" s="31">
        <v>34</v>
      </c>
      <c r="F199" s="34">
        <v>8185</v>
      </c>
      <c r="G199" s="35">
        <v>240.74</v>
      </c>
      <c r="H199" s="34">
        <v>1268</v>
      </c>
      <c r="I199" s="34">
        <v>2884</v>
      </c>
      <c r="J199" s="36">
        <v>0.43966712898751736</v>
      </c>
      <c r="K199" s="37"/>
      <c r="L199" s="37"/>
      <c r="M199" s="37"/>
      <c r="N199" s="37"/>
      <c r="O199" s="34">
        <v>845</v>
      </c>
      <c r="P199" s="34">
        <v>1230</v>
      </c>
      <c r="Q199" s="36">
        <v>0.68699186991869921</v>
      </c>
      <c r="R199" s="37"/>
      <c r="S199" s="34">
        <v>650</v>
      </c>
      <c r="T199" s="34">
        <v>1112</v>
      </c>
      <c r="U199" s="34">
        <v>1762</v>
      </c>
      <c r="V199" s="63">
        <v>52</v>
      </c>
      <c r="W199" s="34"/>
      <c r="X199" s="34">
        <v>582</v>
      </c>
      <c r="Y199" s="63">
        <v>17</v>
      </c>
      <c r="Z199" s="34"/>
      <c r="AA199" s="34">
        <v>784</v>
      </c>
      <c r="AB199" s="38">
        <v>23.1</v>
      </c>
      <c r="AC199" s="38"/>
      <c r="AD199" s="34">
        <v>467</v>
      </c>
      <c r="AE199" s="34">
        <v>950</v>
      </c>
      <c r="AF199" s="35">
        <v>27.94</v>
      </c>
      <c r="AG199" s="34">
        <v>102</v>
      </c>
      <c r="AH199" s="37"/>
      <c r="AI199" s="34">
        <v>3381</v>
      </c>
      <c r="AJ199" s="35">
        <v>99.44</v>
      </c>
      <c r="AK199" s="36">
        <v>0.71154551007941358</v>
      </c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  <c r="BD199" s="87"/>
      <c r="BE199" s="87"/>
      <c r="BF199" s="87"/>
      <c r="BG199" s="87"/>
      <c r="BH199" s="87"/>
      <c r="BI199" s="87"/>
      <c r="BJ199" s="87"/>
      <c r="BK199" s="87"/>
      <c r="BL199" s="87"/>
      <c r="BM199" s="87"/>
      <c r="BN199" s="87"/>
      <c r="BO199" s="87"/>
      <c r="BP199" s="87"/>
      <c r="BQ199" s="87"/>
      <c r="BR199" s="87"/>
      <c r="BS199" s="87"/>
      <c r="BT199" s="87"/>
      <c r="BU199" s="87"/>
      <c r="BV199" s="87"/>
      <c r="BW199" s="87"/>
      <c r="BX199" s="87"/>
      <c r="BY199" s="87"/>
      <c r="BZ199" s="87"/>
      <c r="CA199" s="87"/>
    </row>
    <row r="200" spans="1:79" x14ac:dyDescent="0.3">
      <c r="A200" s="32" t="s">
        <v>55</v>
      </c>
      <c r="B200" s="33" t="s">
        <v>30</v>
      </c>
      <c r="C200" s="31" t="s">
        <v>68</v>
      </c>
      <c r="D200" s="37"/>
      <c r="E200" s="31">
        <v>33</v>
      </c>
      <c r="F200" s="34">
        <v>7920</v>
      </c>
      <c r="G200" s="35">
        <v>240</v>
      </c>
      <c r="H200" s="34">
        <v>1134</v>
      </c>
      <c r="I200" s="34">
        <v>2668</v>
      </c>
      <c r="J200" s="36">
        <v>0.4250374812593703</v>
      </c>
      <c r="K200" s="37"/>
      <c r="L200" s="34">
        <v>0</v>
      </c>
      <c r="M200" s="34">
        <v>0</v>
      </c>
      <c r="N200" s="37"/>
      <c r="O200" s="34">
        <v>952</v>
      </c>
      <c r="P200" s="34">
        <v>1346</v>
      </c>
      <c r="Q200" s="36">
        <v>0.70728083209509662</v>
      </c>
      <c r="R200" s="37"/>
      <c r="S200" s="34">
        <v>537</v>
      </c>
      <c r="T200" s="34">
        <v>996</v>
      </c>
      <c r="U200" s="34">
        <v>1533</v>
      </c>
      <c r="V200" s="35">
        <v>46.45</v>
      </c>
      <c r="W200" s="37"/>
      <c r="X200" s="34">
        <v>561</v>
      </c>
      <c r="Y200" s="35">
        <v>17</v>
      </c>
      <c r="Z200" s="35"/>
      <c r="AA200" s="34">
        <v>775</v>
      </c>
      <c r="AB200" s="38">
        <v>23.5</v>
      </c>
      <c r="AC200" s="38"/>
      <c r="AD200" s="34">
        <v>426</v>
      </c>
      <c r="AE200" s="34">
        <v>782</v>
      </c>
      <c r="AF200" s="35">
        <v>23.7</v>
      </c>
      <c r="AG200" s="34">
        <v>54</v>
      </c>
      <c r="AH200" s="37"/>
      <c r="AI200" s="34">
        <v>3220</v>
      </c>
      <c r="AJ200" s="35">
        <v>97.58</v>
      </c>
      <c r="AK200" s="36">
        <v>0.69684343434343432</v>
      </c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  <c r="BD200" s="87"/>
      <c r="BE200" s="87"/>
      <c r="BF200" s="87"/>
      <c r="BG200" s="87"/>
      <c r="BH200" s="87"/>
      <c r="BI200" s="87"/>
      <c r="BJ200" s="87"/>
      <c r="BK200" s="87"/>
      <c r="BL200" s="87"/>
      <c r="BM200" s="87"/>
      <c r="BN200" s="87"/>
      <c r="BO200" s="87"/>
      <c r="BP200" s="87"/>
      <c r="BQ200" s="87"/>
      <c r="BR200" s="87"/>
      <c r="BS200" s="87"/>
      <c r="BT200" s="87"/>
      <c r="BU200" s="87"/>
      <c r="BV200" s="87"/>
      <c r="BW200" s="87"/>
      <c r="BX200" s="87"/>
      <c r="BY200" s="87"/>
      <c r="BZ200" s="87"/>
      <c r="CA200" s="87"/>
    </row>
    <row r="201" spans="1:79" x14ac:dyDescent="0.3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  <c r="BD201" s="87"/>
      <c r="BE201" s="87"/>
      <c r="BF201" s="87"/>
      <c r="BG201" s="87"/>
      <c r="BH201" s="87"/>
      <c r="BI201" s="87"/>
      <c r="BJ201" s="87"/>
      <c r="BK201" s="87"/>
      <c r="BL201" s="87"/>
      <c r="BM201" s="87"/>
      <c r="BN201" s="87"/>
      <c r="BO201" s="87"/>
      <c r="BP201" s="87"/>
      <c r="BQ201" s="87"/>
      <c r="BR201" s="87"/>
      <c r="BS201" s="87"/>
      <c r="BT201" s="87"/>
      <c r="BU201" s="87"/>
      <c r="BV201" s="87"/>
      <c r="BW201" s="87"/>
      <c r="BX201" s="87"/>
      <c r="BY201" s="87"/>
      <c r="BZ201" s="87"/>
      <c r="CA201" s="87"/>
    </row>
    <row r="202" spans="1:79" x14ac:dyDescent="0.3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  <c r="BD202" s="87"/>
      <c r="BE202" s="87"/>
      <c r="BF202" s="87"/>
      <c r="BG202" s="87"/>
      <c r="BH202" s="87"/>
      <c r="BI202" s="87"/>
      <c r="BJ202" s="87"/>
      <c r="BK202" s="87"/>
      <c r="BL202" s="87"/>
      <c r="BM202" s="87"/>
      <c r="BN202" s="87"/>
      <c r="BO202" s="87"/>
      <c r="BP202" s="87"/>
      <c r="BQ202" s="87"/>
      <c r="BR202" s="87"/>
      <c r="BS202" s="87"/>
      <c r="BT202" s="87"/>
      <c r="BU202" s="87"/>
      <c r="BV202" s="87"/>
      <c r="BW202" s="87"/>
      <c r="BX202" s="87"/>
      <c r="BY202" s="87"/>
      <c r="BZ202" s="87"/>
      <c r="CA202" s="87"/>
    </row>
    <row r="203" spans="1:79" x14ac:dyDescent="0.3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  <c r="BD203" s="87"/>
      <c r="BE203" s="87"/>
      <c r="BF203" s="87"/>
      <c r="BG203" s="87"/>
      <c r="BH203" s="87"/>
      <c r="BI203" s="87"/>
      <c r="BJ203" s="87"/>
      <c r="BK203" s="87"/>
      <c r="BL203" s="87"/>
      <c r="BM203" s="87"/>
      <c r="BN203" s="87"/>
      <c r="BO203" s="87"/>
      <c r="BP203" s="87"/>
      <c r="BQ203" s="87"/>
      <c r="BR203" s="87"/>
      <c r="BS203" s="87"/>
      <c r="BT203" s="87"/>
      <c r="BU203" s="87"/>
      <c r="BV203" s="87"/>
      <c r="BW203" s="87"/>
      <c r="BX203" s="87"/>
      <c r="BY203" s="87"/>
      <c r="BZ203" s="87"/>
      <c r="CA203" s="87"/>
    </row>
    <row r="204" spans="1:79" x14ac:dyDescent="0.3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  <c r="BD204" s="87"/>
      <c r="BE204" s="87"/>
      <c r="BF204" s="87"/>
      <c r="BG204" s="87"/>
      <c r="BH204" s="87"/>
      <c r="BI204" s="87"/>
      <c r="BJ204" s="87"/>
      <c r="BK204" s="87"/>
      <c r="BL204" s="87"/>
      <c r="BM204" s="87"/>
      <c r="BN204" s="87"/>
      <c r="BO204" s="87"/>
      <c r="BP204" s="87"/>
      <c r="BQ204" s="87"/>
      <c r="BR204" s="87"/>
      <c r="BS204" s="87"/>
      <c r="BT204" s="87"/>
      <c r="BU204" s="87"/>
      <c r="BV204" s="87"/>
      <c r="BW204" s="87"/>
      <c r="BX204" s="87"/>
      <c r="BY204" s="87"/>
      <c r="BZ204" s="87"/>
      <c r="CA204" s="87"/>
    </row>
    <row r="205" spans="1:79" x14ac:dyDescent="0.3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  <c r="BD205" s="87"/>
      <c r="BE205" s="87"/>
      <c r="BF205" s="87"/>
      <c r="BG205" s="87"/>
      <c r="BH205" s="87"/>
      <c r="BI205" s="87"/>
      <c r="BJ205" s="87"/>
      <c r="BK205" s="87"/>
      <c r="BL205" s="87"/>
      <c r="BM205" s="87"/>
      <c r="BN205" s="87"/>
      <c r="BO205" s="87"/>
      <c r="BP205" s="87"/>
      <c r="BQ205" s="87"/>
      <c r="BR205" s="87"/>
      <c r="BS205" s="87"/>
      <c r="BT205" s="87"/>
      <c r="BU205" s="87"/>
      <c r="BV205" s="87"/>
      <c r="BW205" s="87"/>
      <c r="BX205" s="87"/>
      <c r="BY205" s="87"/>
      <c r="BZ205" s="87"/>
      <c r="CA205" s="87"/>
    </row>
    <row r="206" spans="1:79" x14ac:dyDescent="0.3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  <c r="BD206" s="87"/>
      <c r="BE206" s="87"/>
      <c r="BF206" s="87"/>
      <c r="BG206" s="87"/>
      <c r="BH206" s="87"/>
      <c r="BI206" s="87"/>
      <c r="BJ206" s="87"/>
      <c r="BK206" s="87"/>
      <c r="BL206" s="87"/>
      <c r="BM206" s="87"/>
      <c r="BN206" s="87"/>
      <c r="BO206" s="87"/>
      <c r="BP206" s="87"/>
      <c r="BQ206" s="87"/>
      <c r="BR206" s="87"/>
      <c r="BS206" s="87"/>
      <c r="BT206" s="87"/>
      <c r="BU206" s="87"/>
      <c r="BV206" s="87"/>
      <c r="BW206" s="87"/>
      <c r="BX206" s="87"/>
      <c r="BY206" s="87"/>
      <c r="BZ206" s="87"/>
      <c r="CA206" s="87"/>
    </row>
    <row r="207" spans="1:79" x14ac:dyDescent="0.3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  <c r="BD207" s="87"/>
      <c r="BE207" s="87"/>
      <c r="BF207" s="87"/>
      <c r="BG207" s="87"/>
      <c r="BH207" s="87"/>
      <c r="BI207" s="87"/>
      <c r="BJ207" s="87"/>
      <c r="BK207" s="87"/>
      <c r="BL207" s="87"/>
      <c r="BM207" s="87"/>
      <c r="BN207" s="87"/>
      <c r="BO207" s="87"/>
      <c r="BP207" s="87"/>
      <c r="BQ207" s="87"/>
      <c r="BR207" s="87"/>
      <c r="BS207" s="87"/>
      <c r="BT207" s="87"/>
      <c r="BU207" s="87"/>
      <c r="BV207" s="87"/>
      <c r="BW207" s="87"/>
      <c r="BX207" s="87"/>
      <c r="BY207" s="87"/>
      <c r="BZ207" s="87"/>
      <c r="CA207" s="87"/>
    </row>
    <row r="208" spans="1:79" x14ac:dyDescent="0.3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  <c r="AR208" s="87"/>
      <c r="AS208" s="87"/>
      <c r="AT208" s="87"/>
      <c r="AU208" s="87"/>
      <c r="AV208" s="87"/>
      <c r="AW208" s="87"/>
      <c r="AX208" s="87"/>
      <c r="AY208" s="87"/>
      <c r="AZ208" s="87"/>
      <c r="BA208" s="87"/>
      <c r="BB208" s="87"/>
      <c r="BC208" s="87"/>
      <c r="BD208" s="87"/>
      <c r="BE208" s="87"/>
      <c r="BF208" s="87"/>
      <c r="BG208" s="87"/>
      <c r="BH208" s="87"/>
      <c r="BI208" s="87"/>
      <c r="BJ208" s="87"/>
      <c r="BK208" s="87"/>
      <c r="BL208" s="87"/>
      <c r="BM208" s="87"/>
      <c r="BN208" s="87"/>
      <c r="BO208" s="87"/>
      <c r="BP208" s="87"/>
      <c r="BQ208" s="87"/>
      <c r="BR208" s="87"/>
      <c r="BS208" s="87"/>
      <c r="BT208" s="87"/>
      <c r="BU208" s="87"/>
      <c r="BV208" s="87"/>
      <c r="BW208" s="87"/>
      <c r="BX208" s="87"/>
      <c r="BY208" s="87"/>
      <c r="BZ208" s="87"/>
      <c r="CA208" s="87"/>
    </row>
    <row r="209" spans="1:79" x14ac:dyDescent="0.3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  <c r="AR209" s="87"/>
      <c r="AS209" s="87"/>
      <c r="AT209" s="87"/>
      <c r="AU209" s="87"/>
      <c r="AV209" s="87"/>
      <c r="AW209" s="87"/>
      <c r="AX209" s="87"/>
      <c r="AY209" s="87"/>
      <c r="AZ209" s="87"/>
      <c r="BA209" s="87"/>
      <c r="BB209" s="87"/>
      <c r="BC209" s="87"/>
      <c r="BD209" s="87"/>
      <c r="BE209" s="87"/>
      <c r="BF209" s="87"/>
      <c r="BG209" s="87"/>
      <c r="BH209" s="87"/>
      <c r="BI209" s="87"/>
      <c r="BJ209" s="87"/>
      <c r="BK209" s="87"/>
      <c r="BL209" s="87"/>
      <c r="BM209" s="87"/>
      <c r="BN209" s="87"/>
      <c r="BO209" s="87"/>
      <c r="BP209" s="87"/>
      <c r="BQ209" s="87"/>
      <c r="BR209" s="87"/>
      <c r="BS209" s="87"/>
      <c r="BT209" s="87"/>
      <c r="BU209" s="87"/>
      <c r="BV209" s="87"/>
      <c r="BW209" s="87"/>
      <c r="BX209" s="87"/>
      <c r="BY209" s="87"/>
      <c r="BZ209" s="87"/>
      <c r="CA209" s="87"/>
    </row>
    <row r="210" spans="1:79" x14ac:dyDescent="0.3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  <c r="AR210" s="87"/>
      <c r="AS210" s="87"/>
      <c r="AT210" s="87"/>
      <c r="AU210" s="87"/>
      <c r="AV210" s="87"/>
      <c r="AW210" s="87"/>
      <c r="AX210" s="87"/>
      <c r="AY210" s="87"/>
      <c r="AZ210" s="87"/>
      <c r="BA210" s="87"/>
      <c r="BB210" s="87"/>
      <c r="BC210" s="87"/>
      <c r="BD210" s="87"/>
      <c r="BE210" s="87"/>
      <c r="BF210" s="87"/>
      <c r="BG210" s="87"/>
      <c r="BH210" s="87"/>
      <c r="BI210" s="87"/>
      <c r="BJ210" s="87"/>
      <c r="BK210" s="87"/>
      <c r="BL210" s="87"/>
      <c r="BM210" s="87"/>
      <c r="BN210" s="87"/>
      <c r="BO210" s="87"/>
      <c r="BP210" s="87"/>
      <c r="BQ210" s="87"/>
      <c r="BR210" s="87"/>
      <c r="BS210" s="87"/>
      <c r="BT210" s="87"/>
      <c r="BU210" s="87"/>
      <c r="BV210" s="87"/>
      <c r="BW210" s="87"/>
      <c r="BX210" s="87"/>
      <c r="BY210" s="87"/>
      <c r="BZ210" s="87"/>
      <c r="CA210" s="87"/>
    </row>
    <row r="211" spans="1:79" x14ac:dyDescent="0.3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  <c r="AY211" s="87"/>
      <c r="AZ211" s="87"/>
      <c r="BA211" s="87"/>
      <c r="BB211" s="87"/>
      <c r="BC211" s="87"/>
      <c r="BD211" s="87"/>
      <c r="BE211" s="87"/>
      <c r="BF211" s="87"/>
      <c r="BG211" s="87"/>
      <c r="BH211" s="87"/>
      <c r="BI211" s="87"/>
      <c r="BJ211" s="87"/>
      <c r="BK211" s="87"/>
      <c r="BL211" s="87"/>
      <c r="BM211" s="87"/>
      <c r="BN211" s="87"/>
      <c r="BO211" s="87"/>
      <c r="BP211" s="87"/>
      <c r="BQ211" s="87"/>
      <c r="BR211" s="87"/>
      <c r="BS211" s="87"/>
      <c r="BT211" s="87"/>
      <c r="BU211" s="87"/>
      <c r="BV211" s="87"/>
      <c r="BW211" s="87"/>
      <c r="BX211" s="87"/>
      <c r="BY211" s="87"/>
      <c r="BZ211" s="87"/>
      <c r="CA211" s="87"/>
    </row>
    <row r="212" spans="1:79" x14ac:dyDescent="0.3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  <c r="AR212" s="87"/>
      <c r="AS212" s="87"/>
      <c r="AT212" s="87"/>
      <c r="AU212" s="87"/>
      <c r="AV212" s="87"/>
      <c r="AW212" s="87"/>
      <c r="AX212" s="87"/>
      <c r="AY212" s="87"/>
      <c r="AZ212" s="87"/>
      <c r="BA212" s="87"/>
      <c r="BB212" s="87"/>
      <c r="BC212" s="87"/>
      <c r="BD212" s="87"/>
      <c r="BE212" s="87"/>
      <c r="BF212" s="87"/>
      <c r="BG212" s="87"/>
      <c r="BH212" s="87"/>
      <c r="BI212" s="87"/>
      <c r="BJ212" s="87"/>
      <c r="BK212" s="87"/>
      <c r="BL212" s="87"/>
      <c r="BM212" s="87"/>
      <c r="BN212" s="87"/>
      <c r="BO212" s="87"/>
      <c r="BP212" s="87"/>
      <c r="BQ212" s="87"/>
      <c r="BR212" s="87"/>
      <c r="BS212" s="87"/>
      <c r="BT212" s="87"/>
      <c r="BU212" s="87"/>
      <c r="BV212" s="87"/>
      <c r="BW212" s="87"/>
      <c r="BX212" s="87"/>
      <c r="BY212" s="87"/>
      <c r="BZ212" s="87"/>
      <c r="CA212" s="87"/>
    </row>
    <row r="213" spans="1:79" x14ac:dyDescent="0.3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87"/>
      <c r="AE213" s="87"/>
      <c r="AF213" s="87"/>
      <c r="AG213" s="87"/>
      <c r="AH213" s="87"/>
      <c r="AI213" s="87"/>
      <c r="AJ213" s="87"/>
      <c r="AK213" s="87"/>
      <c r="AL213" s="87"/>
      <c r="AM213" s="87"/>
      <c r="AN213" s="87"/>
      <c r="AO213" s="87"/>
      <c r="AP213" s="87"/>
      <c r="AQ213" s="87"/>
      <c r="AR213" s="87"/>
      <c r="AS213" s="87"/>
      <c r="AT213" s="87"/>
      <c r="AU213" s="87"/>
      <c r="AV213" s="87"/>
      <c r="AW213" s="87"/>
      <c r="AX213" s="87"/>
      <c r="AY213" s="87"/>
      <c r="AZ213" s="87"/>
      <c r="BA213" s="87"/>
      <c r="BB213" s="87"/>
      <c r="BC213" s="87"/>
      <c r="BD213" s="87"/>
      <c r="BE213" s="87"/>
      <c r="BF213" s="87"/>
      <c r="BG213" s="87"/>
      <c r="BH213" s="87"/>
      <c r="BI213" s="87"/>
      <c r="BJ213" s="87"/>
      <c r="BK213" s="87"/>
      <c r="BL213" s="87"/>
      <c r="BM213" s="87"/>
      <c r="BN213" s="87"/>
      <c r="BO213" s="87"/>
      <c r="BP213" s="87"/>
      <c r="BQ213" s="87"/>
      <c r="BR213" s="87"/>
      <c r="BS213" s="87"/>
      <c r="BT213" s="87"/>
      <c r="BU213" s="87"/>
      <c r="BV213" s="87"/>
      <c r="BW213" s="87"/>
      <c r="BX213" s="87"/>
      <c r="BY213" s="87"/>
      <c r="BZ213" s="87"/>
      <c r="CA213" s="87"/>
    </row>
    <row r="214" spans="1:79" x14ac:dyDescent="0.3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87"/>
      <c r="AI214" s="87"/>
      <c r="AJ214" s="87"/>
      <c r="AK214" s="87"/>
      <c r="AL214" s="87"/>
      <c r="AM214" s="87"/>
      <c r="AN214" s="87"/>
      <c r="AO214" s="87"/>
      <c r="AP214" s="87"/>
      <c r="AQ214" s="87"/>
      <c r="AR214" s="87"/>
      <c r="AS214" s="87"/>
      <c r="AT214" s="87"/>
      <c r="AU214" s="87"/>
      <c r="AV214" s="87"/>
      <c r="AW214" s="87"/>
      <c r="AX214" s="87"/>
      <c r="AY214" s="87"/>
      <c r="AZ214" s="87"/>
      <c r="BA214" s="87"/>
      <c r="BB214" s="87"/>
      <c r="BC214" s="87"/>
      <c r="BD214" s="87"/>
      <c r="BE214" s="87"/>
      <c r="BF214" s="87"/>
      <c r="BG214" s="87"/>
      <c r="BH214" s="87"/>
      <c r="BI214" s="87"/>
      <c r="BJ214" s="87"/>
      <c r="BK214" s="87"/>
      <c r="BL214" s="87"/>
      <c r="BM214" s="87"/>
      <c r="BN214" s="87"/>
      <c r="BO214" s="87"/>
      <c r="BP214" s="87"/>
      <c r="BQ214" s="87"/>
      <c r="BR214" s="87"/>
      <c r="BS214" s="87"/>
      <c r="BT214" s="87"/>
      <c r="BU214" s="87"/>
      <c r="BV214" s="87"/>
      <c r="BW214" s="87"/>
      <c r="BX214" s="87"/>
      <c r="BY214" s="87"/>
      <c r="BZ214" s="87"/>
      <c r="CA214" s="87"/>
    </row>
    <row r="215" spans="1:79" x14ac:dyDescent="0.3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87"/>
      <c r="AI215" s="87"/>
      <c r="AJ215" s="87"/>
      <c r="AK215" s="87"/>
      <c r="AL215" s="87"/>
      <c r="AM215" s="87"/>
      <c r="AN215" s="87"/>
      <c r="AO215" s="87"/>
      <c r="AP215" s="87"/>
      <c r="AQ215" s="87"/>
      <c r="AR215" s="87"/>
      <c r="AS215" s="87"/>
      <c r="AT215" s="87"/>
      <c r="AU215" s="87"/>
      <c r="AV215" s="87"/>
      <c r="AW215" s="87"/>
      <c r="AX215" s="87"/>
      <c r="AY215" s="87"/>
      <c r="AZ215" s="87"/>
      <c r="BA215" s="87"/>
      <c r="BB215" s="87"/>
      <c r="BC215" s="87"/>
      <c r="BD215" s="87"/>
      <c r="BE215" s="87"/>
      <c r="BF215" s="87"/>
      <c r="BG215" s="87"/>
      <c r="BH215" s="87"/>
      <c r="BI215" s="87"/>
      <c r="BJ215" s="87"/>
      <c r="BK215" s="87"/>
      <c r="BL215" s="87"/>
      <c r="BM215" s="87"/>
      <c r="BN215" s="87"/>
      <c r="BO215" s="87"/>
      <c r="BP215" s="87"/>
      <c r="BQ215" s="87"/>
      <c r="BR215" s="87"/>
      <c r="BS215" s="87"/>
      <c r="BT215" s="87"/>
      <c r="BU215" s="87"/>
      <c r="BV215" s="87"/>
      <c r="BW215" s="87"/>
      <c r="BX215" s="87"/>
      <c r="BY215" s="87"/>
      <c r="BZ215" s="87"/>
      <c r="CA215" s="87"/>
    </row>
    <row r="216" spans="1:79" x14ac:dyDescent="0.3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  <c r="AL216" s="87"/>
      <c r="AM216" s="87"/>
      <c r="AN216" s="87"/>
      <c r="AO216" s="87"/>
      <c r="AP216" s="87"/>
      <c r="AQ216" s="87"/>
      <c r="AR216" s="87"/>
      <c r="AS216" s="87"/>
      <c r="AT216" s="87"/>
      <c r="AU216" s="87"/>
      <c r="AV216" s="87"/>
      <c r="AW216" s="87"/>
      <c r="AX216" s="87"/>
      <c r="AY216" s="87"/>
      <c r="AZ216" s="87"/>
      <c r="BA216" s="87"/>
      <c r="BB216" s="87"/>
      <c r="BC216" s="87"/>
      <c r="BD216" s="87"/>
      <c r="BE216" s="87"/>
      <c r="BF216" s="87"/>
      <c r="BG216" s="87"/>
      <c r="BH216" s="87"/>
      <c r="BI216" s="87"/>
      <c r="BJ216" s="87"/>
      <c r="BK216" s="87"/>
      <c r="BL216" s="87"/>
      <c r="BM216" s="87"/>
      <c r="BN216" s="87"/>
      <c r="BO216" s="87"/>
      <c r="BP216" s="87"/>
      <c r="BQ216" s="87"/>
      <c r="BR216" s="87"/>
      <c r="BS216" s="87"/>
      <c r="BT216" s="87"/>
      <c r="BU216" s="87"/>
      <c r="BV216" s="87"/>
      <c r="BW216" s="87"/>
      <c r="BX216" s="87"/>
      <c r="BY216" s="87"/>
      <c r="BZ216" s="87"/>
      <c r="CA216" s="87"/>
    </row>
    <row r="217" spans="1:79" x14ac:dyDescent="0.3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  <c r="AA217" s="87"/>
      <c r="AB217" s="87"/>
      <c r="AC217" s="87"/>
      <c r="AD217" s="87"/>
      <c r="AE217" s="87"/>
      <c r="AF217" s="87"/>
      <c r="AG217" s="87"/>
      <c r="AH217" s="87"/>
      <c r="AI217" s="87"/>
      <c r="AJ217" s="87"/>
      <c r="AK217" s="87"/>
      <c r="AL217" s="87"/>
      <c r="AM217" s="87"/>
      <c r="AN217" s="87"/>
      <c r="AO217" s="87"/>
      <c r="AP217" s="87"/>
      <c r="AQ217" s="87"/>
      <c r="AR217" s="87"/>
      <c r="AS217" s="87"/>
      <c r="AT217" s="87"/>
      <c r="AU217" s="87"/>
      <c r="AV217" s="87"/>
      <c r="AW217" s="87"/>
      <c r="AX217" s="87"/>
      <c r="AY217" s="87"/>
      <c r="AZ217" s="87"/>
      <c r="BA217" s="87"/>
      <c r="BB217" s="87"/>
      <c r="BC217" s="87"/>
      <c r="BD217" s="87"/>
      <c r="BE217" s="87"/>
      <c r="BF217" s="87"/>
      <c r="BG217" s="87"/>
      <c r="BH217" s="87"/>
      <c r="BI217" s="87"/>
      <c r="BJ217" s="87"/>
      <c r="BK217" s="87"/>
      <c r="BL217" s="87"/>
      <c r="BM217" s="87"/>
      <c r="BN217" s="87"/>
      <c r="BO217" s="87"/>
      <c r="BP217" s="87"/>
      <c r="BQ217" s="87"/>
      <c r="BR217" s="87"/>
      <c r="BS217" s="87"/>
      <c r="BT217" s="87"/>
      <c r="BU217" s="87"/>
      <c r="BV217" s="87"/>
      <c r="BW217" s="87"/>
      <c r="BX217" s="87"/>
      <c r="BY217" s="87"/>
      <c r="BZ217" s="87"/>
      <c r="CA217" s="87"/>
    </row>
    <row r="218" spans="1:79" x14ac:dyDescent="0.3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  <c r="AA218" s="87"/>
      <c r="AB218" s="87"/>
      <c r="AC218" s="87"/>
      <c r="AD218" s="87"/>
      <c r="AE218" s="87"/>
      <c r="AF218" s="87"/>
      <c r="AG218" s="87"/>
      <c r="AH218" s="87"/>
      <c r="AI218" s="87"/>
      <c r="AJ218" s="87"/>
      <c r="AK218" s="87"/>
      <c r="AL218" s="87"/>
      <c r="AM218" s="87"/>
      <c r="AN218" s="87"/>
      <c r="AO218" s="87"/>
      <c r="AP218" s="87"/>
      <c r="AQ218" s="87"/>
      <c r="AR218" s="87"/>
      <c r="AS218" s="87"/>
      <c r="AT218" s="87"/>
      <c r="AU218" s="87"/>
      <c r="AV218" s="87"/>
      <c r="AW218" s="87"/>
      <c r="AX218" s="87"/>
      <c r="AY218" s="87"/>
      <c r="AZ218" s="87"/>
      <c r="BA218" s="87"/>
      <c r="BB218" s="87"/>
      <c r="BC218" s="87"/>
      <c r="BD218" s="87"/>
      <c r="BE218" s="87"/>
      <c r="BF218" s="87"/>
      <c r="BG218" s="87"/>
      <c r="BH218" s="87"/>
      <c r="BI218" s="87"/>
      <c r="BJ218" s="87"/>
      <c r="BK218" s="87"/>
      <c r="BL218" s="87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</row>
    <row r="219" spans="1:79" x14ac:dyDescent="0.3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87"/>
      <c r="AI219" s="87"/>
      <c r="AJ219" s="87"/>
      <c r="AK219" s="87"/>
      <c r="AL219" s="87"/>
      <c r="AM219" s="87"/>
      <c r="AN219" s="87"/>
      <c r="AO219" s="87"/>
      <c r="AP219" s="87"/>
      <c r="AQ219" s="87"/>
      <c r="AR219" s="87"/>
      <c r="AS219" s="87"/>
      <c r="AT219" s="87"/>
      <c r="AU219" s="87"/>
      <c r="AV219" s="87"/>
      <c r="AW219" s="87"/>
      <c r="AX219" s="87"/>
      <c r="AY219" s="87"/>
      <c r="AZ219" s="87"/>
      <c r="BA219" s="87"/>
      <c r="BB219" s="87"/>
      <c r="BC219" s="87"/>
      <c r="BD219" s="87"/>
      <c r="BE219" s="87"/>
      <c r="BF219" s="87"/>
      <c r="BG219" s="87"/>
      <c r="BH219" s="87"/>
      <c r="BI219" s="87"/>
      <c r="BJ219" s="87"/>
      <c r="BK219" s="87"/>
      <c r="BL219" s="87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</row>
    <row r="220" spans="1:79" x14ac:dyDescent="0.3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7"/>
      <c r="AK220" s="87"/>
      <c r="AL220" s="87"/>
      <c r="AM220" s="87"/>
      <c r="AN220" s="87"/>
      <c r="AO220" s="87"/>
      <c r="AP220" s="87"/>
      <c r="AQ220" s="87"/>
      <c r="AR220" s="87"/>
      <c r="AS220" s="87"/>
      <c r="AT220" s="87"/>
      <c r="AU220" s="87"/>
      <c r="AV220" s="87"/>
      <c r="AW220" s="87"/>
      <c r="AX220" s="87"/>
      <c r="AY220" s="87"/>
      <c r="AZ220" s="87"/>
      <c r="BA220" s="87"/>
      <c r="BB220" s="87"/>
      <c r="BC220" s="87"/>
      <c r="BD220" s="87"/>
      <c r="BE220" s="87"/>
      <c r="BF220" s="87"/>
      <c r="BG220" s="87"/>
      <c r="BH220" s="87"/>
      <c r="BI220" s="87"/>
      <c r="BJ220" s="87"/>
      <c r="BK220" s="87"/>
      <c r="BL220" s="87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</row>
    <row r="221" spans="1:79" x14ac:dyDescent="0.3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  <c r="AL221" s="87"/>
      <c r="AM221" s="87"/>
      <c r="AN221" s="87"/>
      <c r="AO221" s="87"/>
      <c r="AP221" s="87"/>
      <c r="AQ221" s="87"/>
      <c r="AR221" s="87"/>
      <c r="AS221" s="87"/>
      <c r="AT221" s="87"/>
      <c r="AU221" s="87"/>
      <c r="AV221" s="87"/>
      <c r="AW221" s="87"/>
      <c r="AX221" s="87"/>
      <c r="AY221" s="87"/>
      <c r="AZ221" s="87"/>
      <c r="BA221" s="87"/>
      <c r="BB221" s="87"/>
      <c r="BC221" s="87"/>
      <c r="BD221" s="87"/>
      <c r="BE221" s="87"/>
      <c r="BF221" s="87"/>
      <c r="BG221" s="87"/>
      <c r="BH221" s="87"/>
      <c r="BI221" s="87"/>
      <c r="BJ221" s="87"/>
      <c r="BK221" s="87"/>
      <c r="BL221" s="87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</row>
    <row r="222" spans="1:79" x14ac:dyDescent="0.3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7"/>
      <c r="AK222" s="87"/>
      <c r="AL222" s="87"/>
      <c r="AM222" s="87"/>
      <c r="AN222" s="87"/>
      <c r="AO222" s="87"/>
      <c r="AP222" s="87"/>
      <c r="AQ222" s="87"/>
      <c r="AR222" s="87"/>
      <c r="AS222" s="87"/>
      <c r="AT222" s="87"/>
      <c r="AU222" s="87"/>
      <c r="AV222" s="87"/>
      <c r="AW222" s="87"/>
      <c r="AX222" s="87"/>
      <c r="AY222" s="87"/>
      <c r="AZ222" s="87"/>
      <c r="BA222" s="87"/>
      <c r="BB222" s="87"/>
      <c r="BC222" s="87"/>
      <c r="BD222" s="87"/>
      <c r="BE222" s="87"/>
      <c r="BF222" s="87"/>
      <c r="BG222" s="87"/>
      <c r="BH222" s="87"/>
      <c r="BI222" s="87"/>
      <c r="BJ222" s="87"/>
      <c r="BK222" s="87"/>
      <c r="BL222" s="87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</row>
    <row r="223" spans="1:79" x14ac:dyDescent="0.3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  <c r="AR223" s="87"/>
      <c r="AS223" s="87"/>
      <c r="AT223" s="87"/>
      <c r="AU223" s="87"/>
      <c r="AV223" s="87"/>
      <c r="AW223" s="87"/>
      <c r="AX223" s="87"/>
      <c r="AY223" s="87"/>
      <c r="AZ223" s="87"/>
      <c r="BA223" s="87"/>
      <c r="BB223" s="87"/>
      <c r="BC223" s="87"/>
      <c r="BD223" s="87"/>
      <c r="BE223" s="87"/>
      <c r="BF223" s="87"/>
      <c r="BG223" s="87"/>
      <c r="BH223" s="87"/>
      <c r="BI223" s="87"/>
      <c r="BJ223" s="87"/>
      <c r="BK223" s="87"/>
      <c r="BL223" s="87"/>
      <c r="BM223" s="87"/>
      <c r="BN223" s="87"/>
      <c r="BO223" s="87"/>
      <c r="BP223" s="87"/>
      <c r="BQ223" s="87"/>
      <c r="BR223" s="87"/>
      <c r="BS223" s="87"/>
      <c r="BT223" s="87"/>
      <c r="BU223" s="87"/>
      <c r="BV223" s="87"/>
      <c r="BW223" s="87"/>
      <c r="BX223" s="87"/>
      <c r="BY223" s="87"/>
      <c r="BZ223" s="87"/>
      <c r="CA223" s="87"/>
    </row>
    <row r="224" spans="1:79" x14ac:dyDescent="0.3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7"/>
      <c r="AK224" s="87"/>
      <c r="AL224" s="87"/>
      <c r="AM224" s="87"/>
      <c r="AN224" s="87"/>
      <c r="AO224" s="87"/>
      <c r="AP224" s="87"/>
      <c r="AQ224" s="87"/>
      <c r="AR224" s="87"/>
      <c r="AS224" s="87"/>
      <c r="AT224" s="87"/>
      <c r="AU224" s="87"/>
      <c r="AV224" s="87"/>
      <c r="AW224" s="87"/>
      <c r="AX224" s="87"/>
      <c r="AY224" s="87"/>
      <c r="AZ224" s="87"/>
      <c r="BA224" s="87"/>
      <c r="BB224" s="87"/>
      <c r="BC224" s="87"/>
      <c r="BD224" s="87"/>
      <c r="BE224" s="87"/>
      <c r="BF224" s="87"/>
      <c r="BG224" s="87"/>
      <c r="BH224" s="87"/>
      <c r="BI224" s="87"/>
      <c r="BJ224" s="87"/>
      <c r="BK224" s="87"/>
      <c r="BL224" s="87"/>
      <c r="BM224" s="87"/>
      <c r="BN224" s="87"/>
      <c r="BO224" s="87"/>
      <c r="BP224" s="87"/>
      <c r="BQ224" s="87"/>
      <c r="BR224" s="87"/>
      <c r="BS224" s="87"/>
      <c r="BT224" s="87"/>
      <c r="BU224" s="87"/>
      <c r="BV224" s="87"/>
      <c r="BW224" s="87"/>
      <c r="BX224" s="87"/>
      <c r="BY224" s="87"/>
      <c r="BZ224" s="87"/>
      <c r="CA224" s="87"/>
    </row>
    <row r="225" spans="1:79" x14ac:dyDescent="0.3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7"/>
      <c r="AK225" s="87"/>
      <c r="AL225" s="87"/>
      <c r="AM225" s="87"/>
      <c r="AN225" s="87"/>
      <c r="AO225" s="87"/>
      <c r="AP225" s="87"/>
      <c r="AQ225" s="87"/>
      <c r="AR225" s="87"/>
      <c r="AS225" s="87"/>
      <c r="AT225" s="87"/>
      <c r="AU225" s="87"/>
      <c r="AV225" s="87"/>
      <c r="AW225" s="87"/>
      <c r="AX225" s="87"/>
      <c r="AY225" s="87"/>
      <c r="AZ225" s="87"/>
      <c r="BA225" s="87"/>
      <c r="BB225" s="87"/>
      <c r="BC225" s="87"/>
      <c r="BD225" s="87"/>
      <c r="BE225" s="87"/>
      <c r="BF225" s="87"/>
      <c r="BG225" s="87"/>
      <c r="BH225" s="87"/>
      <c r="BI225" s="87"/>
      <c r="BJ225" s="87"/>
      <c r="BK225" s="87"/>
      <c r="BL225" s="87"/>
      <c r="BM225" s="87"/>
      <c r="BN225" s="87"/>
      <c r="BO225" s="87"/>
      <c r="BP225" s="87"/>
      <c r="BQ225" s="87"/>
      <c r="BR225" s="87"/>
      <c r="BS225" s="87"/>
      <c r="BT225" s="87"/>
      <c r="BU225" s="87"/>
      <c r="BV225" s="87"/>
      <c r="BW225" s="87"/>
      <c r="BX225" s="87"/>
      <c r="BY225" s="87"/>
      <c r="BZ225" s="87"/>
      <c r="CA225" s="87"/>
    </row>
    <row r="226" spans="1:79" x14ac:dyDescent="0.3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87"/>
      <c r="AG226" s="87"/>
      <c r="AH226" s="87"/>
      <c r="AI226" s="87"/>
      <c r="AJ226" s="87"/>
      <c r="AK226" s="87"/>
      <c r="AL226" s="87"/>
      <c r="AM226" s="87"/>
      <c r="AN226" s="87"/>
      <c r="AO226" s="87"/>
      <c r="AP226" s="87"/>
      <c r="AQ226" s="87"/>
      <c r="AR226" s="87"/>
      <c r="AS226" s="87"/>
      <c r="AT226" s="87"/>
      <c r="AU226" s="87"/>
      <c r="AV226" s="87"/>
      <c r="AW226" s="87"/>
      <c r="AX226" s="87"/>
      <c r="AY226" s="87"/>
      <c r="AZ226" s="87"/>
      <c r="BA226" s="87"/>
      <c r="BB226" s="87"/>
      <c r="BC226" s="87"/>
      <c r="BD226" s="87"/>
      <c r="BE226" s="87"/>
      <c r="BF226" s="87"/>
      <c r="BG226" s="87"/>
      <c r="BH226" s="87"/>
      <c r="BI226" s="87"/>
      <c r="BJ226" s="87"/>
      <c r="BK226" s="87"/>
      <c r="BL226" s="87"/>
      <c r="BM226" s="87"/>
      <c r="BN226" s="87"/>
      <c r="BO226" s="87"/>
      <c r="BP226" s="87"/>
      <c r="BQ226" s="87"/>
      <c r="BR226" s="87"/>
      <c r="BS226" s="87"/>
      <c r="BT226" s="87"/>
      <c r="BU226" s="87"/>
      <c r="BV226" s="87"/>
      <c r="BW226" s="87"/>
      <c r="BX226" s="87"/>
      <c r="BY226" s="87"/>
      <c r="BZ226" s="87"/>
      <c r="CA226" s="87"/>
    </row>
    <row r="227" spans="1:79" x14ac:dyDescent="0.3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87"/>
      <c r="AG227" s="87"/>
      <c r="AH227" s="87"/>
      <c r="AI227" s="87"/>
      <c r="AJ227" s="87"/>
      <c r="AK227" s="87"/>
      <c r="AL227" s="87"/>
      <c r="AM227" s="87"/>
      <c r="AN227" s="87"/>
      <c r="AO227" s="87"/>
      <c r="AP227" s="87"/>
      <c r="AQ227" s="87"/>
      <c r="AR227" s="87"/>
      <c r="AS227" s="87"/>
      <c r="AT227" s="87"/>
      <c r="AU227" s="87"/>
      <c r="AV227" s="87"/>
      <c r="AW227" s="87"/>
      <c r="AX227" s="87"/>
      <c r="AY227" s="87"/>
      <c r="AZ227" s="87"/>
      <c r="BA227" s="87"/>
      <c r="BB227" s="87"/>
      <c r="BC227" s="87"/>
      <c r="BD227" s="87"/>
      <c r="BE227" s="87"/>
      <c r="BF227" s="87"/>
      <c r="BG227" s="87"/>
      <c r="BH227" s="87"/>
      <c r="BI227" s="87"/>
      <c r="BJ227" s="87"/>
      <c r="BK227" s="87"/>
      <c r="BL227" s="87"/>
      <c r="BM227" s="87"/>
      <c r="BN227" s="87"/>
      <c r="BO227" s="87"/>
      <c r="BP227" s="87"/>
      <c r="BQ227" s="87"/>
      <c r="BR227" s="87"/>
      <c r="BS227" s="87"/>
      <c r="BT227" s="87"/>
      <c r="BU227" s="87"/>
      <c r="BV227" s="87"/>
      <c r="BW227" s="87"/>
      <c r="BX227" s="87"/>
      <c r="BY227" s="87"/>
      <c r="BZ227" s="87"/>
      <c r="CA227" s="87"/>
    </row>
    <row r="228" spans="1:79" x14ac:dyDescent="0.3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87"/>
      <c r="AI228" s="87"/>
      <c r="AJ228" s="87"/>
      <c r="AK228" s="87"/>
      <c r="AL228" s="87"/>
      <c r="AM228" s="87"/>
      <c r="AN228" s="87"/>
      <c r="AO228" s="87"/>
      <c r="AP228" s="87"/>
      <c r="AQ228" s="87"/>
      <c r="AR228" s="87"/>
      <c r="AS228" s="87"/>
      <c r="AT228" s="87"/>
      <c r="AU228" s="87"/>
      <c r="AV228" s="87"/>
      <c r="AW228" s="87"/>
      <c r="AX228" s="87"/>
      <c r="AY228" s="87"/>
      <c r="AZ228" s="87"/>
      <c r="BA228" s="87"/>
      <c r="BB228" s="87"/>
      <c r="BC228" s="87"/>
      <c r="BD228" s="87"/>
      <c r="BE228" s="87"/>
      <c r="BF228" s="87"/>
      <c r="BG228" s="87"/>
      <c r="BH228" s="87"/>
      <c r="BI228" s="87"/>
      <c r="BJ228" s="87"/>
      <c r="BK228" s="87"/>
      <c r="BL228" s="87"/>
      <c r="BM228" s="87"/>
      <c r="BN228" s="87"/>
      <c r="BO228" s="87"/>
      <c r="BP228" s="87"/>
      <c r="BQ228" s="87"/>
      <c r="BR228" s="87"/>
      <c r="BS228" s="87"/>
      <c r="BT228" s="87"/>
      <c r="BU228" s="87"/>
      <c r="BV228" s="87"/>
      <c r="BW228" s="87"/>
      <c r="BX228" s="87"/>
      <c r="BY228" s="87"/>
      <c r="BZ228" s="87"/>
      <c r="CA228" s="87"/>
    </row>
    <row r="229" spans="1:79" x14ac:dyDescent="0.3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7"/>
      <c r="AK229" s="87"/>
      <c r="AL229" s="87"/>
      <c r="AM229" s="87"/>
      <c r="AN229" s="87"/>
      <c r="AO229" s="87"/>
      <c r="AP229" s="87"/>
      <c r="AQ229" s="87"/>
      <c r="AR229" s="87"/>
      <c r="AS229" s="87"/>
      <c r="AT229" s="87"/>
      <c r="AU229" s="87"/>
      <c r="AV229" s="87"/>
      <c r="AW229" s="87"/>
      <c r="AX229" s="87"/>
      <c r="AY229" s="87"/>
      <c r="AZ229" s="87"/>
      <c r="BA229" s="87"/>
      <c r="BB229" s="87"/>
      <c r="BC229" s="87"/>
      <c r="BD229" s="87"/>
      <c r="BE229" s="87"/>
      <c r="BF229" s="87"/>
      <c r="BG229" s="87"/>
      <c r="BH229" s="87"/>
      <c r="BI229" s="87"/>
      <c r="BJ229" s="87"/>
      <c r="BK229" s="87"/>
      <c r="BL229" s="87"/>
      <c r="BM229" s="87"/>
      <c r="BN229" s="87"/>
      <c r="BO229" s="87"/>
      <c r="BP229" s="87"/>
      <c r="BQ229" s="87"/>
      <c r="BR229" s="87"/>
      <c r="BS229" s="87"/>
      <c r="BT229" s="87"/>
      <c r="BU229" s="87"/>
      <c r="BV229" s="87"/>
      <c r="BW229" s="87"/>
      <c r="BX229" s="87"/>
      <c r="BY229" s="87"/>
      <c r="BZ229" s="87"/>
      <c r="CA229" s="87"/>
    </row>
    <row r="230" spans="1:79" x14ac:dyDescent="0.3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7"/>
      <c r="AK230" s="87"/>
      <c r="AL230" s="87"/>
      <c r="AM230" s="87"/>
      <c r="AN230" s="87"/>
      <c r="AO230" s="87"/>
      <c r="AP230" s="87"/>
      <c r="AQ230" s="87"/>
      <c r="AR230" s="87"/>
      <c r="AS230" s="87"/>
      <c r="AT230" s="87"/>
      <c r="AU230" s="87"/>
      <c r="AV230" s="87"/>
      <c r="AW230" s="87"/>
      <c r="AX230" s="87"/>
      <c r="AY230" s="87"/>
      <c r="AZ230" s="87"/>
      <c r="BA230" s="87"/>
      <c r="BB230" s="87"/>
      <c r="BC230" s="87"/>
      <c r="BD230" s="87"/>
      <c r="BE230" s="87"/>
      <c r="BF230" s="87"/>
      <c r="BG230" s="87"/>
      <c r="BH230" s="87"/>
      <c r="BI230" s="87"/>
      <c r="BJ230" s="87"/>
      <c r="BK230" s="87"/>
      <c r="BL230" s="87"/>
      <c r="BM230" s="87"/>
      <c r="BN230" s="87"/>
      <c r="BO230" s="87"/>
      <c r="BP230" s="87"/>
      <c r="BQ230" s="87"/>
      <c r="BR230" s="87"/>
      <c r="BS230" s="87"/>
      <c r="BT230" s="87"/>
      <c r="BU230" s="87"/>
      <c r="BV230" s="87"/>
      <c r="BW230" s="87"/>
      <c r="BX230" s="87"/>
      <c r="BY230" s="87"/>
      <c r="BZ230" s="87"/>
      <c r="CA230" s="87"/>
    </row>
    <row r="231" spans="1:79" x14ac:dyDescent="0.3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87"/>
      <c r="AI231" s="87"/>
      <c r="AJ231" s="87"/>
      <c r="AK231" s="87"/>
      <c r="AL231" s="87"/>
      <c r="AM231" s="87"/>
      <c r="AN231" s="87"/>
      <c r="AO231" s="87"/>
      <c r="AP231" s="87"/>
      <c r="AQ231" s="87"/>
      <c r="AR231" s="87"/>
      <c r="AS231" s="87"/>
      <c r="AT231" s="87"/>
      <c r="AU231" s="87"/>
      <c r="AV231" s="87"/>
      <c r="AW231" s="87"/>
      <c r="AX231" s="87"/>
      <c r="AY231" s="87"/>
      <c r="AZ231" s="87"/>
      <c r="BA231" s="87"/>
      <c r="BB231" s="87"/>
      <c r="BC231" s="87"/>
      <c r="BD231" s="87"/>
      <c r="BE231" s="87"/>
      <c r="BF231" s="87"/>
      <c r="BG231" s="87"/>
      <c r="BH231" s="87"/>
      <c r="BI231" s="87"/>
      <c r="BJ231" s="87"/>
      <c r="BK231" s="87"/>
      <c r="BL231" s="87"/>
      <c r="BM231" s="87"/>
      <c r="BN231" s="87"/>
      <c r="BO231" s="87"/>
      <c r="BP231" s="87"/>
      <c r="BQ231" s="87"/>
      <c r="BR231" s="87"/>
      <c r="BS231" s="87"/>
      <c r="BT231" s="87"/>
      <c r="BU231" s="87"/>
      <c r="BV231" s="87"/>
      <c r="BW231" s="87"/>
      <c r="BX231" s="87"/>
      <c r="BY231" s="87"/>
      <c r="BZ231" s="87"/>
      <c r="CA231" s="87"/>
    </row>
    <row r="232" spans="1:79" x14ac:dyDescent="0.3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  <c r="AK232" s="87"/>
      <c r="AL232" s="87"/>
      <c r="AM232" s="87"/>
      <c r="AN232" s="87"/>
      <c r="AO232" s="87"/>
      <c r="AP232" s="87"/>
      <c r="AQ232" s="87"/>
      <c r="AR232" s="87"/>
      <c r="AS232" s="87"/>
      <c r="AT232" s="87"/>
      <c r="AU232" s="87"/>
      <c r="AV232" s="87"/>
      <c r="AW232" s="87"/>
      <c r="AX232" s="87"/>
      <c r="AY232" s="87"/>
      <c r="AZ232" s="87"/>
      <c r="BA232" s="87"/>
      <c r="BB232" s="87"/>
      <c r="BC232" s="87"/>
      <c r="BD232" s="87"/>
      <c r="BE232" s="87"/>
      <c r="BF232" s="87"/>
      <c r="BG232" s="87"/>
      <c r="BH232" s="87"/>
      <c r="BI232" s="87"/>
      <c r="BJ232" s="87"/>
      <c r="BK232" s="87"/>
      <c r="BL232" s="87"/>
      <c r="BM232" s="87"/>
      <c r="BN232" s="87"/>
      <c r="BO232" s="87"/>
      <c r="BP232" s="87"/>
      <c r="BQ232" s="87"/>
      <c r="BR232" s="87"/>
      <c r="BS232" s="87"/>
      <c r="BT232" s="87"/>
      <c r="BU232" s="87"/>
      <c r="BV232" s="87"/>
      <c r="BW232" s="87"/>
      <c r="BX232" s="87"/>
      <c r="BY232" s="87"/>
      <c r="BZ232" s="87"/>
      <c r="CA232" s="87"/>
    </row>
    <row r="233" spans="1:79" x14ac:dyDescent="0.3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87"/>
      <c r="AJ233" s="87"/>
      <c r="AK233" s="87"/>
      <c r="AL233" s="87"/>
      <c r="AM233" s="87"/>
      <c r="AN233" s="87"/>
      <c r="AO233" s="87"/>
      <c r="AP233" s="87"/>
      <c r="AQ233" s="87"/>
      <c r="AR233" s="87"/>
      <c r="AS233" s="87"/>
      <c r="AT233" s="87"/>
      <c r="AU233" s="87"/>
      <c r="AV233" s="87"/>
      <c r="AW233" s="87"/>
      <c r="AX233" s="87"/>
      <c r="AY233" s="87"/>
      <c r="AZ233" s="87"/>
      <c r="BA233" s="87"/>
      <c r="BB233" s="87"/>
      <c r="BC233" s="87"/>
      <c r="BD233" s="87"/>
      <c r="BE233" s="87"/>
      <c r="BF233" s="87"/>
      <c r="BG233" s="87"/>
      <c r="BH233" s="87"/>
      <c r="BI233" s="87"/>
      <c r="BJ233" s="87"/>
      <c r="BK233" s="87"/>
      <c r="BL233" s="87"/>
      <c r="BM233" s="87"/>
      <c r="BN233" s="87"/>
      <c r="BO233" s="87"/>
      <c r="BP233" s="87"/>
      <c r="BQ233" s="87"/>
      <c r="BR233" s="87"/>
      <c r="BS233" s="87"/>
      <c r="BT233" s="87"/>
      <c r="BU233" s="87"/>
      <c r="BV233" s="87"/>
      <c r="BW233" s="87"/>
      <c r="BX233" s="87"/>
      <c r="BY233" s="87"/>
      <c r="BZ233" s="87"/>
      <c r="CA233" s="87"/>
    </row>
    <row r="234" spans="1:79" x14ac:dyDescent="0.3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  <c r="AK234" s="87"/>
      <c r="AL234" s="87"/>
      <c r="AM234" s="87"/>
      <c r="AN234" s="87"/>
      <c r="AO234" s="87"/>
      <c r="AP234" s="87"/>
      <c r="AQ234" s="87"/>
      <c r="AR234" s="87"/>
      <c r="AS234" s="87"/>
      <c r="AT234" s="87"/>
      <c r="AU234" s="87"/>
      <c r="AV234" s="87"/>
      <c r="AW234" s="87"/>
      <c r="AX234" s="87"/>
      <c r="AY234" s="87"/>
      <c r="AZ234" s="87"/>
      <c r="BA234" s="87"/>
      <c r="BB234" s="87"/>
      <c r="BC234" s="87"/>
      <c r="BD234" s="87"/>
      <c r="BE234" s="87"/>
      <c r="BF234" s="87"/>
      <c r="BG234" s="87"/>
      <c r="BH234" s="87"/>
      <c r="BI234" s="87"/>
      <c r="BJ234" s="87"/>
      <c r="BK234" s="87"/>
      <c r="BL234" s="87"/>
      <c r="BM234" s="87"/>
      <c r="BN234" s="87"/>
      <c r="BO234" s="87"/>
      <c r="BP234" s="87"/>
      <c r="BQ234" s="87"/>
      <c r="BR234" s="87"/>
      <c r="BS234" s="87"/>
      <c r="BT234" s="87"/>
      <c r="BU234" s="87"/>
      <c r="BV234" s="87"/>
      <c r="BW234" s="87"/>
      <c r="BX234" s="87"/>
      <c r="BY234" s="87"/>
      <c r="BZ234" s="87"/>
      <c r="CA234" s="87"/>
    </row>
    <row r="235" spans="1:79" x14ac:dyDescent="0.3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7"/>
      <c r="AK235" s="87"/>
      <c r="AL235" s="87"/>
      <c r="AM235" s="87"/>
      <c r="AN235" s="87"/>
      <c r="AO235" s="87"/>
      <c r="AP235" s="87"/>
      <c r="AQ235" s="87"/>
      <c r="AR235" s="87"/>
      <c r="AS235" s="87"/>
      <c r="AT235" s="87"/>
      <c r="AU235" s="87"/>
      <c r="AV235" s="87"/>
      <c r="AW235" s="87"/>
      <c r="AX235" s="87"/>
      <c r="AY235" s="87"/>
      <c r="AZ235" s="87"/>
      <c r="BA235" s="87"/>
      <c r="BB235" s="87"/>
      <c r="BC235" s="87"/>
      <c r="BD235" s="87"/>
      <c r="BE235" s="87"/>
      <c r="BF235" s="87"/>
      <c r="BG235" s="87"/>
      <c r="BH235" s="87"/>
      <c r="BI235" s="87"/>
      <c r="BJ235" s="87"/>
      <c r="BK235" s="87"/>
      <c r="BL235" s="87"/>
      <c r="BM235" s="87"/>
      <c r="BN235" s="87"/>
      <c r="BO235" s="87"/>
      <c r="BP235" s="87"/>
      <c r="BQ235" s="87"/>
      <c r="BR235" s="87"/>
      <c r="BS235" s="87"/>
      <c r="BT235" s="87"/>
      <c r="BU235" s="87"/>
      <c r="BV235" s="87"/>
      <c r="BW235" s="87"/>
      <c r="BX235" s="87"/>
      <c r="BY235" s="87"/>
      <c r="BZ235" s="87"/>
      <c r="CA235" s="87"/>
    </row>
    <row r="236" spans="1:79" x14ac:dyDescent="0.3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  <c r="AA236" s="87"/>
      <c r="AB236" s="87"/>
      <c r="AC236" s="87"/>
      <c r="AD236" s="87"/>
      <c r="AE236" s="87"/>
      <c r="AF236" s="87"/>
      <c r="AG236" s="87"/>
      <c r="AH236" s="87"/>
      <c r="AI236" s="87"/>
      <c r="AJ236" s="87"/>
      <c r="AK236" s="87"/>
      <c r="AL236" s="87"/>
      <c r="AM236" s="87"/>
      <c r="AN236" s="87"/>
      <c r="AO236" s="87"/>
      <c r="AP236" s="87"/>
      <c r="AQ236" s="87"/>
      <c r="AR236" s="87"/>
      <c r="AS236" s="87"/>
      <c r="AT236" s="87"/>
      <c r="AU236" s="87"/>
      <c r="AV236" s="87"/>
      <c r="AW236" s="87"/>
      <c r="AX236" s="87"/>
      <c r="AY236" s="87"/>
      <c r="AZ236" s="87"/>
      <c r="BA236" s="87"/>
      <c r="BB236" s="87"/>
      <c r="BC236" s="87"/>
      <c r="BD236" s="87"/>
      <c r="BE236" s="87"/>
      <c r="BF236" s="87"/>
      <c r="BG236" s="87"/>
      <c r="BH236" s="87"/>
      <c r="BI236" s="87"/>
      <c r="BJ236" s="87"/>
      <c r="BK236" s="87"/>
      <c r="BL236" s="87"/>
      <c r="BM236" s="87"/>
      <c r="BN236" s="87"/>
      <c r="BO236" s="87"/>
      <c r="BP236" s="87"/>
      <c r="BQ236" s="87"/>
      <c r="BR236" s="87"/>
      <c r="BS236" s="87"/>
      <c r="BT236" s="87"/>
      <c r="BU236" s="87"/>
      <c r="BV236" s="87"/>
      <c r="BW236" s="87"/>
      <c r="BX236" s="87"/>
      <c r="BY236" s="87"/>
      <c r="BZ236" s="87"/>
      <c r="CA236" s="87"/>
    </row>
    <row r="237" spans="1:79" x14ac:dyDescent="0.3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  <c r="AA237" s="87"/>
      <c r="AB237" s="87"/>
      <c r="AC237" s="87"/>
      <c r="AD237" s="87"/>
      <c r="AE237" s="87"/>
      <c r="AF237" s="87"/>
      <c r="AG237" s="87"/>
      <c r="AH237" s="87"/>
      <c r="AI237" s="87"/>
      <c r="AJ237" s="87"/>
      <c r="AK237" s="87"/>
      <c r="AL237" s="87"/>
      <c r="AM237" s="87"/>
      <c r="AN237" s="87"/>
      <c r="AO237" s="87"/>
      <c r="AP237" s="87"/>
      <c r="AQ237" s="87"/>
      <c r="AR237" s="87"/>
      <c r="AS237" s="87"/>
      <c r="AT237" s="87"/>
      <c r="AU237" s="87"/>
      <c r="AV237" s="87"/>
      <c r="AW237" s="87"/>
      <c r="AX237" s="87"/>
      <c r="AY237" s="87"/>
      <c r="AZ237" s="87"/>
      <c r="BA237" s="87"/>
      <c r="BB237" s="87"/>
      <c r="BC237" s="87"/>
      <c r="BD237" s="87"/>
      <c r="BE237" s="87"/>
      <c r="BF237" s="87"/>
      <c r="BG237" s="87"/>
      <c r="BH237" s="87"/>
      <c r="BI237" s="87"/>
      <c r="BJ237" s="87"/>
      <c r="BK237" s="87"/>
      <c r="BL237" s="87"/>
      <c r="BM237" s="87"/>
      <c r="BN237" s="87"/>
      <c r="BO237" s="87"/>
      <c r="BP237" s="87"/>
      <c r="BQ237" s="87"/>
      <c r="BR237" s="87"/>
      <c r="BS237" s="87"/>
      <c r="BT237" s="87"/>
      <c r="BU237" s="87"/>
      <c r="BV237" s="87"/>
      <c r="BW237" s="87"/>
      <c r="BX237" s="87"/>
      <c r="BY237" s="87"/>
      <c r="BZ237" s="87"/>
      <c r="CA237" s="87"/>
    </row>
    <row r="238" spans="1:79" x14ac:dyDescent="0.3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  <c r="AA238" s="87"/>
      <c r="AB238" s="87"/>
      <c r="AC238" s="87"/>
      <c r="AD238" s="87"/>
      <c r="AE238" s="87"/>
      <c r="AF238" s="87"/>
      <c r="AG238" s="87"/>
      <c r="AH238" s="87"/>
      <c r="AI238" s="87"/>
      <c r="AJ238" s="87"/>
      <c r="AK238" s="87"/>
      <c r="AL238" s="87"/>
      <c r="AM238" s="87"/>
      <c r="AN238" s="87"/>
      <c r="AO238" s="87"/>
      <c r="AP238" s="87"/>
      <c r="AQ238" s="87"/>
      <c r="AR238" s="87"/>
      <c r="AS238" s="87"/>
      <c r="AT238" s="87"/>
      <c r="AU238" s="87"/>
      <c r="AV238" s="87"/>
      <c r="AW238" s="87"/>
      <c r="AX238" s="87"/>
      <c r="AY238" s="87"/>
      <c r="AZ238" s="87"/>
      <c r="BA238" s="87"/>
      <c r="BB238" s="87"/>
      <c r="BC238" s="87"/>
      <c r="BD238" s="87"/>
      <c r="BE238" s="87"/>
      <c r="BF238" s="87"/>
      <c r="BG238" s="87"/>
      <c r="BH238" s="87"/>
      <c r="BI238" s="87"/>
      <c r="BJ238" s="87"/>
      <c r="BK238" s="87"/>
      <c r="BL238" s="87"/>
      <c r="BM238" s="87"/>
      <c r="BN238" s="87"/>
      <c r="BO238" s="87"/>
      <c r="BP238" s="87"/>
      <c r="BQ238" s="87"/>
      <c r="BR238" s="87"/>
      <c r="BS238" s="87"/>
      <c r="BT238" s="87"/>
      <c r="BU238" s="87"/>
      <c r="BV238" s="87"/>
      <c r="BW238" s="87"/>
      <c r="BX238" s="87"/>
      <c r="BY238" s="87"/>
      <c r="BZ238" s="87"/>
      <c r="CA238" s="87"/>
    </row>
    <row r="239" spans="1:79" x14ac:dyDescent="0.3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  <c r="AA239" s="87"/>
      <c r="AB239" s="87"/>
      <c r="AC239" s="87"/>
      <c r="AD239" s="87"/>
      <c r="AE239" s="87"/>
      <c r="AF239" s="87"/>
      <c r="AG239" s="87"/>
      <c r="AH239" s="87"/>
      <c r="AI239" s="87"/>
      <c r="AJ239" s="87"/>
      <c r="AK239" s="87"/>
      <c r="AL239" s="87"/>
      <c r="AM239" s="87"/>
      <c r="AN239" s="87"/>
      <c r="AO239" s="87"/>
      <c r="AP239" s="87"/>
      <c r="AQ239" s="87"/>
      <c r="AR239" s="87"/>
      <c r="AS239" s="87"/>
      <c r="AT239" s="87"/>
      <c r="AU239" s="87"/>
      <c r="AV239" s="87"/>
      <c r="AW239" s="87"/>
      <c r="AX239" s="87"/>
      <c r="AY239" s="87"/>
      <c r="AZ239" s="87"/>
      <c r="BA239" s="87"/>
      <c r="BB239" s="87"/>
      <c r="BC239" s="87"/>
      <c r="BD239" s="87"/>
      <c r="BE239" s="87"/>
      <c r="BF239" s="87"/>
      <c r="BG239" s="87"/>
      <c r="BH239" s="87"/>
      <c r="BI239" s="87"/>
      <c r="BJ239" s="87"/>
      <c r="BK239" s="87"/>
      <c r="BL239" s="87"/>
      <c r="BM239" s="87"/>
      <c r="BN239" s="87"/>
      <c r="BO239" s="87"/>
      <c r="BP239" s="87"/>
      <c r="BQ239" s="87"/>
      <c r="BR239" s="87"/>
      <c r="BS239" s="87"/>
      <c r="BT239" s="87"/>
      <c r="BU239" s="87"/>
      <c r="BV239" s="87"/>
      <c r="BW239" s="87"/>
      <c r="BX239" s="87"/>
      <c r="BY239" s="87"/>
      <c r="BZ239" s="87"/>
      <c r="CA239" s="87"/>
    </row>
    <row r="240" spans="1:79" x14ac:dyDescent="0.3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  <c r="AK240" s="87"/>
      <c r="AL240" s="87"/>
      <c r="AM240" s="87"/>
      <c r="AN240" s="87"/>
      <c r="AO240" s="87"/>
      <c r="AP240" s="87"/>
      <c r="AQ240" s="87"/>
      <c r="AR240" s="87"/>
      <c r="AS240" s="87"/>
      <c r="AT240" s="87"/>
      <c r="AU240" s="87"/>
      <c r="AV240" s="87"/>
      <c r="AW240" s="87"/>
      <c r="AX240" s="87"/>
      <c r="AY240" s="87"/>
      <c r="AZ240" s="87"/>
      <c r="BA240" s="87"/>
      <c r="BB240" s="87"/>
      <c r="BC240" s="87"/>
      <c r="BD240" s="87"/>
      <c r="BE240" s="87"/>
      <c r="BF240" s="87"/>
      <c r="BG240" s="87"/>
      <c r="BH240" s="87"/>
      <c r="BI240" s="87"/>
      <c r="BJ240" s="87"/>
      <c r="BK240" s="87"/>
      <c r="BL240" s="87"/>
      <c r="BM240" s="87"/>
      <c r="BN240" s="87"/>
      <c r="BO240" s="87"/>
      <c r="BP240" s="87"/>
      <c r="BQ240" s="87"/>
      <c r="BR240" s="87"/>
      <c r="BS240" s="87"/>
      <c r="BT240" s="87"/>
      <c r="BU240" s="87"/>
      <c r="BV240" s="87"/>
      <c r="BW240" s="87"/>
      <c r="BX240" s="87"/>
      <c r="BY240" s="87"/>
      <c r="BZ240" s="87"/>
      <c r="CA240" s="87"/>
    </row>
    <row r="241" spans="1:79" x14ac:dyDescent="0.3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87"/>
      <c r="AH241" s="87"/>
      <c r="AI241" s="87"/>
      <c r="AJ241" s="87"/>
      <c r="AK241" s="87"/>
      <c r="AL241" s="87"/>
      <c r="AM241" s="87"/>
      <c r="AN241" s="87"/>
      <c r="AO241" s="87"/>
      <c r="AP241" s="87"/>
      <c r="AQ241" s="87"/>
      <c r="AR241" s="87"/>
      <c r="AS241" s="87"/>
      <c r="AT241" s="87"/>
      <c r="AU241" s="87"/>
      <c r="AV241" s="87"/>
      <c r="AW241" s="87"/>
      <c r="AX241" s="87"/>
      <c r="AY241" s="87"/>
      <c r="AZ241" s="87"/>
      <c r="BA241" s="87"/>
      <c r="BB241" s="87"/>
      <c r="BC241" s="87"/>
      <c r="BD241" s="87"/>
      <c r="BE241" s="87"/>
      <c r="BF241" s="87"/>
      <c r="BG241" s="87"/>
      <c r="BH241" s="87"/>
      <c r="BI241" s="87"/>
      <c r="BJ241" s="87"/>
      <c r="BK241" s="87"/>
      <c r="BL241" s="87"/>
      <c r="BM241" s="87"/>
      <c r="BN241" s="87"/>
      <c r="BO241" s="87"/>
      <c r="BP241" s="87"/>
      <c r="BQ241" s="87"/>
      <c r="BR241" s="87"/>
      <c r="BS241" s="87"/>
      <c r="BT241" s="87"/>
      <c r="BU241" s="87"/>
      <c r="BV241" s="87"/>
      <c r="BW241" s="87"/>
      <c r="BX241" s="87"/>
      <c r="BY241" s="87"/>
      <c r="BZ241" s="87"/>
      <c r="CA241" s="87"/>
    </row>
    <row r="242" spans="1:79" x14ac:dyDescent="0.3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  <c r="AK242" s="87"/>
      <c r="AL242" s="87"/>
      <c r="AM242" s="87"/>
      <c r="AN242" s="87"/>
      <c r="AO242" s="87"/>
      <c r="AP242" s="87"/>
      <c r="AQ242" s="87"/>
      <c r="AR242" s="87"/>
      <c r="AS242" s="87"/>
      <c r="AT242" s="87"/>
      <c r="AU242" s="87"/>
      <c r="AV242" s="87"/>
      <c r="AW242" s="87"/>
      <c r="AX242" s="87"/>
      <c r="AY242" s="87"/>
      <c r="AZ242" s="87"/>
      <c r="BA242" s="87"/>
      <c r="BB242" s="87"/>
      <c r="BC242" s="87"/>
      <c r="BD242" s="87"/>
      <c r="BE242" s="87"/>
      <c r="BF242" s="87"/>
      <c r="BG242" s="87"/>
      <c r="BH242" s="87"/>
      <c r="BI242" s="87"/>
      <c r="BJ242" s="87"/>
      <c r="BK242" s="87"/>
      <c r="BL242" s="87"/>
      <c r="BM242" s="87"/>
      <c r="BN242" s="87"/>
      <c r="BO242" s="87"/>
      <c r="BP242" s="87"/>
      <c r="BQ242" s="87"/>
      <c r="BR242" s="87"/>
      <c r="BS242" s="87"/>
      <c r="BT242" s="87"/>
      <c r="BU242" s="87"/>
      <c r="BV242" s="87"/>
      <c r="BW242" s="87"/>
      <c r="BX242" s="87"/>
      <c r="BY242" s="87"/>
      <c r="BZ242" s="87"/>
      <c r="CA242" s="87"/>
    </row>
    <row r="243" spans="1:79" x14ac:dyDescent="0.3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  <c r="AG243" s="87"/>
      <c r="AH243" s="87"/>
      <c r="AI243" s="87"/>
      <c r="AJ243" s="87"/>
      <c r="AK243" s="87"/>
      <c r="AL243" s="87"/>
      <c r="AM243" s="87"/>
      <c r="AN243" s="87"/>
      <c r="AO243" s="87"/>
      <c r="AP243" s="87"/>
      <c r="AQ243" s="87"/>
      <c r="AR243" s="87"/>
      <c r="AS243" s="87"/>
      <c r="AT243" s="87"/>
      <c r="AU243" s="87"/>
      <c r="AV243" s="87"/>
      <c r="AW243" s="87"/>
      <c r="AX243" s="87"/>
      <c r="AY243" s="87"/>
      <c r="AZ243" s="87"/>
      <c r="BA243" s="87"/>
      <c r="BB243" s="87"/>
      <c r="BC243" s="87"/>
      <c r="BD243" s="87"/>
      <c r="BE243" s="87"/>
      <c r="BF243" s="87"/>
      <c r="BG243" s="87"/>
      <c r="BH243" s="87"/>
      <c r="BI243" s="87"/>
      <c r="BJ243" s="87"/>
      <c r="BK243" s="87"/>
      <c r="BL243" s="87"/>
      <c r="BM243" s="87"/>
      <c r="BN243" s="87"/>
      <c r="BO243" s="87"/>
      <c r="BP243" s="87"/>
      <c r="BQ243" s="87"/>
      <c r="BR243" s="87"/>
      <c r="BS243" s="87"/>
      <c r="BT243" s="87"/>
      <c r="BU243" s="87"/>
      <c r="BV243" s="87"/>
      <c r="BW243" s="87"/>
      <c r="BX243" s="87"/>
      <c r="BY243" s="87"/>
      <c r="BZ243" s="87"/>
      <c r="CA243" s="87"/>
    </row>
    <row r="244" spans="1:79" x14ac:dyDescent="0.3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  <c r="AA244" s="87"/>
      <c r="AB244" s="87"/>
      <c r="AC244" s="87"/>
      <c r="AD244" s="87"/>
      <c r="AE244" s="87"/>
      <c r="AF244" s="87"/>
      <c r="AG244" s="87"/>
      <c r="AH244" s="87"/>
      <c r="AI244" s="87"/>
      <c r="AJ244" s="87"/>
      <c r="AK244" s="87"/>
      <c r="AL244" s="87"/>
      <c r="AM244" s="87"/>
      <c r="AN244" s="87"/>
      <c r="AO244" s="87"/>
      <c r="AP244" s="87"/>
      <c r="AQ244" s="87"/>
      <c r="AR244" s="87"/>
      <c r="AS244" s="87"/>
      <c r="AT244" s="87"/>
      <c r="AU244" s="87"/>
      <c r="AV244" s="87"/>
      <c r="AW244" s="87"/>
      <c r="AX244" s="87"/>
      <c r="AY244" s="87"/>
      <c r="AZ244" s="87"/>
      <c r="BA244" s="87"/>
      <c r="BB244" s="87"/>
      <c r="BC244" s="87"/>
      <c r="BD244" s="87"/>
      <c r="BE244" s="87"/>
      <c r="BF244" s="87"/>
      <c r="BG244" s="87"/>
      <c r="BH244" s="87"/>
      <c r="BI244" s="87"/>
      <c r="BJ244" s="87"/>
      <c r="BK244" s="87"/>
      <c r="BL244" s="87"/>
      <c r="BM244" s="87"/>
      <c r="BN244" s="87"/>
      <c r="BO244" s="87"/>
      <c r="BP244" s="87"/>
      <c r="BQ244" s="87"/>
      <c r="BR244" s="87"/>
      <c r="BS244" s="87"/>
      <c r="BT244" s="87"/>
      <c r="BU244" s="87"/>
      <c r="BV244" s="87"/>
      <c r="BW244" s="87"/>
      <c r="BX244" s="87"/>
      <c r="BY244" s="87"/>
      <c r="BZ244" s="87"/>
      <c r="CA244" s="87"/>
    </row>
    <row r="245" spans="1:79" x14ac:dyDescent="0.3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  <c r="AA245" s="87"/>
      <c r="AB245" s="87"/>
      <c r="AC245" s="87"/>
      <c r="AD245" s="87"/>
      <c r="AE245" s="87"/>
      <c r="AF245" s="87"/>
      <c r="AG245" s="87"/>
      <c r="AH245" s="87"/>
      <c r="AI245" s="87"/>
      <c r="AJ245" s="87"/>
      <c r="AK245" s="87"/>
      <c r="AL245" s="87"/>
      <c r="AM245" s="87"/>
      <c r="AN245" s="87"/>
      <c r="AO245" s="87"/>
      <c r="AP245" s="87"/>
      <c r="AQ245" s="87"/>
      <c r="AR245" s="87"/>
      <c r="AS245" s="87"/>
      <c r="AT245" s="87"/>
      <c r="AU245" s="87"/>
      <c r="AV245" s="87"/>
      <c r="AW245" s="87"/>
      <c r="AX245" s="87"/>
      <c r="AY245" s="87"/>
      <c r="AZ245" s="87"/>
      <c r="BA245" s="87"/>
      <c r="BB245" s="87"/>
      <c r="BC245" s="87"/>
      <c r="BD245" s="87"/>
      <c r="BE245" s="87"/>
      <c r="BF245" s="87"/>
      <c r="BG245" s="87"/>
      <c r="BH245" s="87"/>
      <c r="BI245" s="87"/>
      <c r="BJ245" s="87"/>
      <c r="BK245" s="87"/>
      <c r="BL245" s="87"/>
      <c r="BM245" s="87"/>
      <c r="BN245" s="87"/>
      <c r="BO245" s="87"/>
      <c r="BP245" s="87"/>
      <c r="BQ245" s="87"/>
      <c r="BR245" s="87"/>
      <c r="BS245" s="87"/>
      <c r="BT245" s="87"/>
      <c r="BU245" s="87"/>
      <c r="BV245" s="87"/>
      <c r="BW245" s="87"/>
      <c r="BX245" s="87"/>
      <c r="BY245" s="87"/>
      <c r="BZ245" s="87"/>
      <c r="CA245" s="87"/>
    </row>
    <row r="246" spans="1:79" x14ac:dyDescent="0.3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7"/>
      <c r="AK246" s="87"/>
      <c r="AL246" s="87"/>
      <c r="AM246" s="87"/>
      <c r="AN246" s="87"/>
      <c r="AO246" s="87"/>
      <c r="AP246" s="87"/>
      <c r="AQ246" s="87"/>
      <c r="AR246" s="87"/>
      <c r="AS246" s="87"/>
      <c r="AT246" s="87"/>
      <c r="AU246" s="87"/>
      <c r="AV246" s="87"/>
      <c r="AW246" s="87"/>
      <c r="AX246" s="87"/>
      <c r="AY246" s="87"/>
      <c r="AZ246" s="87"/>
      <c r="BA246" s="87"/>
      <c r="BB246" s="87"/>
      <c r="BC246" s="87"/>
      <c r="BD246" s="87"/>
      <c r="BE246" s="87"/>
      <c r="BF246" s="87"/>
      <c r="BG246" s="87"/>
      <c r="BH246" s="87"/>
      <c r="BI246" s="87"/>
      <c r="BJ246" s="87"/>
      <c r="BK246" s="87"/>
      <c r="BL246" s="87"/>
      <c r="BM246" s="87"/>
      <c r="BN246" s="87"/>
      <c r="BO246" s="87"/>
      <c r="BP246" s="87"/>
      <c r="BQ246" s="87"/>
      <c r="BR246" s="87"/>
      <c r="BS246" s="87"/>
      <c r="BT246" s="87"/>
      <c r="BU246" s="87"/>
      <c r="BV246" s="87"/>
      <c r="BW246" s="87"/>
      <c r="BX246" s="87"/>
      <c r="BY246" s="87"/>
      <c r="BZ246" s="87"/>
      <c r="CA246" s="87"/>
    </row>
    <row r="247" spans="1:79" x14ac:dyDescent="0.3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7"/>
      <c r="AK247" s="87"/>
      <c r="AL247" s="87"/>
      <c r="AM247" s="87"/>
      <c r="AN247" s="87"/>
      <c r="AO247" s="87"/>
      <c r="AP247" s="87"/>
      <c r="AQ247" s="87"/>
      <c r="AR247" s="87"/>
      <c r="AS247" s="87"/>
      <c r="AT247" s="87"/>
      <c r="AU247" s="87"/>
      <c r="AV247" s="87"/>
      <c r="AW247" s="87"/>
      <c r="AX247" s="87"/>
      <c r="AY247" s="87"/>
      <c r="AZ247" s="87"/>
      <c r="BA247" s="87"/>
      <c r="BB247" s="87"/>
      <c r="BC247" s="87"/>
      <c r="BD247" s="87"/>
      <c r="BE247" s="87"/>
      <c r="BF247" s="87"/>
      <c r="BG247" s="87"/>
      <c r="BH247" s="87"/>
      <c r="BI247" s="87"/>
      <c r="BJ247" s="87"/>
      <c r="BK247" s="87"/>
      <c r="BL247" s="87"/>
      <c r="BM247" s="87"/>
      <c r="BN247" s="87"/>
      <c r="BO247" s="87"/>
      <c r="BP247" s="87"/>
      <c r="BQ247" s="87"/>
      <c r="BR247" s="87"/>
      <c r="BS247" s="87"/>
      <c r="BT247" s="87"/>
      <c r="BU247" s="87"/>
      <c r="BV247" s="87"/>
      <c r="BW247" s="87"/>
      <c r="BX247" s="87"/>
      <c r="BY247" s="87"/>
      <c r="BZ247" s="87"/>
      <c r="CA247" s="87"/>
    </row>
    <row r="248" spans="1:79" x14ac:dyDescent="0.3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7"/>
      <c r="AK248" s="87"/>
      <c r="AL248" s="87"/>
      <c r="AM248" s="87"/>
      <c r="AN248" s="87"/>
      <c r="AO248" s="87"/>
      <c r="AP248" s="87"/>
      <c r="AQ248" s="87"/>
      <c r="AR248" s="87"/>
      <c r="AS248" s="87"/>
      <c r="AT248" s="87"/>
      <c r="AU248" s="87"/>
      <c r="AV248" s="87"/>
      <c r="AW248" s="87"/>
      <c r="AX248" s="87"/>
      <c r="AY248" s="87"/>
      <c r="AZ248" s="87"/>
      <c r="BA248" s="87"/>
      <c r="BB248" s="87"/>
      <c r="BC248" s="87"/>
      <c r="BD248" s="87"/>
      <c r="BE248" s="87"/>
      <c r="BF248" s="87"/>
      <c r="BG248" s="87"/>
      <c r="BH248" s="87"/>
      <c r="BI248" s="87"/>
      <c r="BJ248" s="87"/>
      <c r="BK248" s="87"/>
      <c r="BL248" s="87"/>
      <c r="BM248" s="87"/>
      <c r="BN248" s="87"/>
      <c r="BO248" s="87"/>
      <c r="BP248" s="87"/>
      <c r="BQ248" s="87"/>
      <c r="BR248" s="87"/>
      <c r="BS248" s="87"/>
      <c r="BT248" s="87"/>
      <c r="BU248" s="87"/>
      <c r="BV248" s="87"/>
      <c r="BW248" s="87"/>
      <c r="BX248" s="87"/>
      <c r="BY248" s="87"/>
      <c r="BZ248" s="87"/>
      <c r="CA248" s="87"/>
    </row>
    <row r="249" spans="1:79" x14ac:dyDescent="0.3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7"/>
      <c r="AK249" s="87"/>
      <c r="AL249" s="87"/>
      <c r="AM249" s="87"/>
      <c r="AN249" s="87"/>
      <c r="AO249" s="87"/>
      <c r="AP249" s="87"/>
      <c r="AQ249" s="87"/>
      <c r="AR249" s="87"/>
      <c r="AS249" s="87"/>
      <c r="AT249" s="87"/>
      <c r="AU249" s="87"/>
      <c r="AV249" s="87"/>
      <c r="AW249" s="87"/>
      <c r="AX249" s="87"/>
      <c r="AY249" s="87"/>
      <c r="AZ249" s="87"/>
      <c r="BA249" s="87"/>
      <c r="BB249" s="87"/>
      <c r="BC249" s="87"/>
      <c r="BD249" s="87"/>
      <c r="BE249" s="87"/>
      <c r="BF249" s="87"/>
      <c r="BG249" s="87"/>
      <c r="BH249" s="87"/>
      <c r="BI249" s="87"/>
      <c r="BJ249" s="87"/>
      <c r="BK249" s="87"/>
      <c r="BL249" s="87"/>
      <c r="BM249" s="87"/>
      <c r="BN249" s="87"/>
      <c r="BO249" s="87"/>
      <c r="BP249" s="87"/>
      <c r="BQ249" s="87"/>
      <c r="BR249" s="87"/>
      <c r="BS249" s="87"/>
      <c r="BT249" s="87"/>
      <c r="BU249" s="87"/>
      <c r="BV249" s="87"/>
      <c r="BW249" s="87"/>
      <c r="BX249" s="87"/>
      <c r="BY249" s="87"/>
      <c r="BZ249" s="87"/>
      <c r="CA249" s="87"/>
    </row>
    <row r="250" spans="1:79" x14ac:dyDescent="0.3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  <c r="AG250" s="87"/>
      <c r="AH250" s="87"/>
      <c r="AI250" s="87"/>
      <c r="AJ250" s="87"/>
      <c r="AK250" s="87"/>
      <c r="AL250" s="87"/>
      <c r="AM250" s="87"/>
      <c r="AN250" s="87"/>
      <c r="AO250" s="87"/>
      <c r="AP250" s="87"/>
      <c r="AQ250" s="87"/>
      <c r="AR250" s="87"/>
      <c r="AS250" s="87"/>
      <c r="AT250" s="87"/>
      <c r="AU250" s="87"/>
      <c r="AV250" s="87"/>
      <c r="AW250" s="87"/>
      <c r="AX250" s="87"/>
      <c r="AY250" s="87"/>
      <c r="AZ250" s="87"/>
      <c r="BA250" s="87"/>
      <c r="BB250" s="87"/>
      <c r="BC250" s="87"/>
      <c r="BD250" s="87"/>
      <c r="BE250" s="87"/>
      <c r="BF250" s="87"/>
      <c r="BG250" s="87"/>
      <c r="BH250" s="87"/>
      <c r="BI250" s="87"/>
      <c r="BJ250" s="87"/>
      <c r="BK250" s="87"/>
      <c r="BL250" s="87"/>
      <c r="BM250" s="87"/>
      <c r="BN250" s="87"/>
      <c r="BO250" s="87"/>
      <c r="BP250" s="87"/>
      <c r="BQ250" s="87"/>
      <c r="BR250" s="87"/>
      <c r="BS250" s="87"/>
      <c r="BT250" s="87"/>
      <c r="BU250" s="87"/>
      <c r="BV250" s="87"/>
      <c r="BW250" s="87"/>
      <c r="BX250" s="87"/>
      <c r="BY250" s="87"/>
      <c r="BZ250" s="87"/>
      <c r="CA250" s="87"/>
    </row>
    <row r="251" spans="1:79" x14ac:dyDescent="0.3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  <c r="AA251" s="87"/>
      <c r="AB251" s="87"/>
      <c r="AC251" s="87"/>
      <c r="AD251" s="87"/>
      <c r="AE251" s="87"/>
      <c r="AF251" s="87"/>
      <c r="AG251" s="87"/>
      <c r="AH251" s="87"/>
      <c r="AI251" s="87"/>
      <c r="AJ251" s="87"/>
      <c r="AK251" s="87"/>
      <c r="AL251" s="87"/>
      <c r="AM251" s="87"/>
      <c r="AN251" s="87"/>
      <c r="AO251" s="87"/>
      <c r="AP251" s="87"/>
      <c r="AQ251" s="87"/>
      <c r="AR251" s="87"/>
      <c r="AS251" s="87"/>
      <c r="AT251" s="87"/>
      <c r="AU251" s="87"/>
      <c r="AV251" s="87"/>
      <c r="AW251" s="87"/>
      <c r="AX251" s="87"/>
      <c r="AY251" s="87"/>
      <c r="AZ251" s="87"/>
      <c r="BA251" s="87"/>
      <c r="BB251" s="87"/>
      <c r="BC251" s="87"/>
      <c r="BD251" s="87"/>
      <c r="BE251" s="87"/>
      <c r="BF251" s="87"/>
      <c r="BG251" s="87"/>
      <c r="BH251" s="87"/>
      <c r="BI251" s="87"/>
      <c r="BJ251" s="87"/>
      <c r="BK251" s="87"/>
      <c r="BL251" s="87"/>
      <c r="BM251" s="87"/>
      <c r="BN251" s="87"/>
      <c r="BO251" s="87"/>
      <c r="BP251" s="87"/>
      <c r="BQ251" s="87"/>
      <c r="BR251" s="87"/>
      <c r="BS251" s="87"/>
      <c r="BT251" s="87"/>
      <c r="BU251" s="87"/>
      <c r="BV251" s="87"/>
      <c r="BW251" s="87"/>
      <c r="BX251" s="87"/>
      <c r="BY251" s="87"/>
      <c r="BZ251" s="87"/>
      <c r="CA251" s="87"/>
    </row>
    <row r="252" spans="1:79" x14ac:dyDescent="0.3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  <c r="AE252" s="87"/>
      <c r="AF252" s="87"/>
      <c r="AG252" s="87"/>
      <c r="AH252" s="87"/>
      <c r="AI252" s="87"/>
      <c r="AJ252" s="87"/>
      <c r="AK252" s="87"/>
      <c r="AL252" s="87"/>
      <c r="AM252" s="87"/>
      <c r="AN252" s="87"/>
      <c r="AO252" s="87"/>
      <c r="AP252" s="87"/>
      <c r="AQ252" s="87"/>
      <c r="AR252" s="87"/>
      <c r="AS252" s="87"/>
      <c r="AT252" s="87"/>
      <c r="AU252" s="87"/>
      <c r="AV252" s="87"/>
      <c r="AW252" s="87"/>
      <c r="AX252" s="87"/>
      <c r="AY252" s="87"/>
      <c r="AZ252" s="87"/>
      <c r="BA252" s="87"/>
      <c r="BB252" s="87"/>
      <c r="BC252" s="87"/>
      <c r="BD252" s="87"/>
      <c r="BE252" s="87"/>
      <c r="BF252" s="87"/>
      <c r="BG252" s="87"/>
      <c r="BH252" s="87"/>
      <c r="BI252" s="87"/>
      <c r="BJ252" s="87"/>
      <c r="BK252" s="87"/>
      <c r="BL252" s="87"/>
      <c r="BM252" s="87"/>
      <c r="BN252" s="87"/>
      <c r="BO252" s="87"/>
      <c r="BP252" s="87"/>
      <c r="BQ252" s="87"/>
      <c r="BR252" s="87"/>
      <c r="BS252" s="87"/>
      <c r="BT252" s="87"/>
      <c r="BU252" s="87"/>
      <c r="BV252" s="87"/>
      <c r="BW252" s="87"/>
      <c r="BX252" s="87"/>
      <c r="BY252" s="87"/>
      <c r="BZ252" s="87"/>
      <c r="CA252" s="87"/>
    </row>
    <row r="253" spans="1:79" x14ac:dyDescent="0.3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7"/>
      <c r="AK253" s="87"/>
      <c r="AL253" s="87"/>
      <c r="AM253" s="87"/>
      <c r="AN253" s="87"/>
      <c r="AO253" s="87"/>
      <c r="AP253" s="87"/>
      <c r="AQ253" s="87"/>
      <c r="AR253" s="87"/>
      <c r="AS253" s="87"/>
      <c r="AT253" s="87"/>
      <c r="AU253" s="87"/>
      <c r="AV253" s="87"/>
      <c r="AW253" s="87"/>
      <c r="AX253" s="87"/>
      <c r="AY253" s="87"/>
      <c r="AZ253" s="87"/>
      <c r="BA253" s="87"/>
      <c r="BB253" s="87"/>
      <c r="BC253" s="87"/>
      <c r="BD253" s="87"/>
      <c r="BE253" s="87"/>
      <c r="BF253" s="87"/>
      <c r="BG253" s="87"/>
      <c r="BH253" s="87"/>
      <c r="BI253" s="87"/>
      <c r="BJ253" s="87"/>
      <c r="BK253" s="87"/>
      <c r="BL253" s="87"/>
      <c r="BM253" s="87"/>
      <c r="BN253" s="87"/>
      <c r="BO253" s="87"/>
      <c r="BP253" s="87"/>
      <c r="BQ253" s="87"/>
      <c r="BR253" s="87"/>
      <c r="BS253" s="87"/>
      <c r="BT253" s="87"/>
      <c r="BU253" s="87"/>
      <c r="BV253" s="87"/>
      <c r="BW253" s="87"/>
      <c r="BX253" s="87"/>
      <c r="BY253" s="87"/>
      <c r="BZ253" s="87"/>
      <c r="CA253" s="87"/>
    </row>
    <row r="254" spans="1:79" x14ac:dyDescent="0.3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  <c r="AK254" s="87"/>
      <c r="AL254" s="87"/>
      <c r="AM254" s="87"/>
      <c r="AN254" s="87"/>
      <c r="AO254" s="87"/>
      <c r="AP254" s="87"/>
      <c r="AQ254" s="87"/>
      <c r="AR254" s="87"/>
      <c r="AS254" s="87"/>
      <c r="AT254" s="87"/>
      <c r="AU254" s="87"/>
      <c r="AV254" s="87"/>
      <c r="AW254" s="87"/>
      <c r="AX254" s="87"/>
      <c r="AY254" s="87"/>
      <c r="AZ254" s="87"/>
      <c r="BA254" s="87"/>
      <c r="BB254" s="87"/>
      <c r="BC254" s="87"/>
      <c r="BD254" s="87"/>
      <c r="BE254" s="87"/>
      <c r="BF254" s="87"/>
      <c r="BG254" s="87"/>
      <c r="BH254" s="87"/>
      <c r="BI254" s="87"/>
      <c r="BJ254" s="87"/>
      <c r="BK254" s="87"/>
      <c r="BL254" s="87"/>
      <c r="BM254" s="87"/>
      <c r="BN254" s="87"/>
      <c r="BO254" s="87"/>
      <c r="BP254" s="87"/>
      <c r="BQ254" s="87"/>
      <c r="BR254" s="87"/>
      <c r="BS254" s="87"/>
      <c r="BT254" s="87"/>
      <c r="BU254" s="87"/>
      <c r="BV254" s="87"/>
      <c r="BW254" s="87"/>
      <c r="BX254" s="87"/>
      <c r="BY254" s="87"/>
      <c r="BZ254" s="87"/>
      <c r="CA254" s="87"/>
    </row>
    <row r="255" spans="1:79" x14ac:dyDescent="0.3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  <c r="AE255" s="87"/>
      <c r="AF255" s="87"/>
      <c r="AG255" s="87"/>
      <c r="AH255" s="87"/>
      <c r="AI255" s="87"/>
      <c r="AJ255" s="87"/>
      <c r="AK255" s="87"/>
      <c r="AL255" s="87"/>
      <c r="AM255" s="87"/>
      <c r="AN255" s="87"/>
      <c r="AO255" s="87"/>
      <c r="AP255" s="87"/>
      <c r="AQ255" s="87"/>
      <c r="AR255" s="87"/>
      <c r="AS255" s="87"/>
      <c r="AT255" s="87"/>
      <c r="AU255" s="87"/>
      <c r="AV255" s="87"/>
      <c r="AW255" s="87"/>
      <c r="AX255" s="87"/>
      <c r="AY255" s="87"/>
      <c r="AZ255" s="87"/>
      <c r="BA255" s="87"/>
      <c r="BB255" s="87"/>
      <c r="BC255" s="87"/>
      <c r="BD255" s="87"/>
      <c r="BE255" s="87"/>
      <c r="BF255" s="87"/>
      <c r="BG255" s="87"/>
      <c r="BH255" s="87"/>
      <c r="BI255" s="87"/>
      <c r="BJ255" s="87"/>
      <c r="BK255" s="87"/>
      <c r="BL255" s="87"/>
      <c r="BM255" s="87"/>
      <c r="BN255" s="87"/>
      <c r="BO255" s="87"/>
      <c r="BP255" s="87"/>
      <c r="BQ255" s="87"/>
      <c r="BR255" s="87"/>
      <c r="BS255" s="87"/>
      <c r="BT255" s="87"/>
      <c r="BU255" s="87"/>
      <c r="BV255" s="87"/>
      <c r="BW255" s="87"/>
      <c r="BX255" s="87"/>
      <c r="BY255" s="87"/>
      <c r="BZ255" s="87"/>
      <c r="CA255" s="87"/>
    </row>
    <row r="256" spans="1:79" x14ac:dyDescent="0.3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  <c r="AE256" s="87"/>
      <c r="AF256" s="87"/>
      <c r="AG256" s="87"/>
      <c r="AH256" s="87"/>
      <c r="AI256" s="87"/>
      <c r="AJ256" s="87"/>
      <c r="AK256" s="87"/>
      <c r="AL256" s="87"/>
      <c r="AM256" s="87"/>
      <c r="AN256" s="87"/>
      <c r="AO256" s="87"/>
      <c r="AP256" s="87"/>
      <c r="AQ256" s="87"/>
      <c r="AR256" s="87"/>
      <c r="AS256" s="87"/>
      <c r="AT256" s="87"/>
      <c r="AU256" s="87"/>
      <c r="AV256" s="87"/>
      <c r="AW256" s="87"/>
      <c r="AX256" s="87"/>
      <c r="AY256" s="87"/>
      <c r="AZ256" s="87"/>
      <c r="BA256" s="87"/>
      <c r="BB256" s="87"/>
      <c r="BC256" s="87"/>
      <c r="BD256" s="87"/>
      <c r="BE256" s="87"/>
      <c r="BF256" s="87"/>
      <c r="BG256" s="87"/>
      <c r="BH256" s="87"/>
      <c r="BI256" s="87"/>
      <c r="BJ256" s="87"/>
      <c r="BK256" s="87"/>
      <c r="BL256" s="87"/>
      <c r="BM256" s="87"/>
      <c r="BN256" s="87"/>
      <c r="BO256" s="87"/>
      <c r="BP256" s="87"/>
      <c r="BQ256" s="87"/>
      <c r="BR256" s="87"/>
      <c r="BS256" s="87"/>
      <c r="BT256" s="87"/>
      <c r="BU256" s="87"/>
      <c r="BV256" s="87"/>
      <c r="BW256" s="87"/>
      <c r="BX256" s="87"/>
      <c r="BY256" s="87"/>
      <c r="BZ256" s="87"/>
      <c r="CA256" s="87"/>
    </row>
    <row r="257" spans="1:79" x14ac:dyDescent="0.3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87"/>
      <c r="AC257" s="87"/>
      <c r="AD257" s="87"/>
      <c r="AE257" s="87"/>
      <c r="AF257" s="87"/>
      <c r="AG257" s="87"/>
      <c r="AH257" s="87"/>
      <c r="AI257" s="87"/>
      <c r="AJ257" s="87"/>
      <c r="AK257" s="87"/>
      <c r="AL257" s="87"/>
      <c r="AM257" s="87"/>
      <c r="AN257" s="87"/>
      <c r="AO257" s="87"/>
      <c r="AP257" s="87"/>
      <c r="AQ257" s="87"/>
      <c r="AR257" s="87"/>
      <c r="AS257" s="87"/>
      <c r="AT257" s="87"/>
      <c r="AU257" s="87"/>
      <c r="AV257" s="87"/>
      <c r="AW257" s="87"/>
      <c r="AX257" s="87"/>
      <c r="AY257" s="87"/>
      <c r="AZ257" s="87"/>
      <c r="BA257" s="87"/>
      <c r="BB257" s="87"/>
      <c r="BC257" s="87"/>
      <c r="BD257" s="87"/>
      <c r="BE257" s="87"/>
      <c r="BF257" s="87"/>
      <c r="BG257" s="87"/>
      <c r="BH257" s="87"/>
      <c r="BI257" s="87"/>
      <c r="BJ257" s="87"/>
      <c r="BK257" s="87"/>
      <c r="BL257" s="87"/>
      <c r="BM257" s="87"/>
      <c r="BN257" s="87"/>
      <c r="BO257" s="87"/>
      <c r="BP257" s="87"/>
      <c r="BQ257" s="87"/>
      <c r="BR257" s="87"/>
      <c r="BS257" s="87"/>
      <c r="BT257" s="87"/>
      <c r="BU257" s="87"/>
      <c r="BV257" s="87"/>
      <c r="BW257" s="87"/>
      <c r="BX257" s="87"/>
      <c r="BY257" s="87"/>
      <c r="BZ257" s="87"/>
      <c r="CA257" s="87"/>
    </row>
    <row r="258" spans="1:79" x14ac:dyDescent="0.3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7"/>
      <c r="AK258" s="87"/>
      <c r="AL258" s="87"/>
      <c r="AM258" s="87"/>
      <c r="AN258" s="87"/>
      <c r="AO258" s="87"/>
      <c r="AP258" s="87"/>
      <c r="AQ258" s="87"/>
      <c r="AR258" s="87"/>
      <c r="AS258" s="87"/>
      <c r="AT258" s="87"/>
      <c r="AU258" s="87"/>
      <c r="AV258" s="87"/>
      <c r="AW258" s="87"/>
      <c r="AX258" s="87"/>
      <c r="AY258" s="87"/>
      <c r="AZ258" s="87"/>
      <c r="BA258" s="87"/>
      <c r="BB258" s="87"/>
      <c r="BC258" s="87"/>
      <c r="BD258" s="87"/>
      <c r="BE258" s="87"/>
      <c r="BF258" s="87"/>
      <c r="BG258" s="87"/>
      <c r="BH258" s="87"/>
      <c r="BI258" s="87"/>
      <c r="BJ258" s="87"/>
      <c r="BK258" s="87"/>
      <c r="BL258" s="87"/>
      <c r="BM258" s="87"/>
      <c r="BN258" s="87"/>
      <c r="BO258" s="87"/>
      <c r="BP258" s="87"/>
      <c r="BQ258" s="87"/>
      <c r="BR258" s="87"/>
      <c r="BS258" s="87"/>
      <c r="BT258" s="87"/>
      <c r="BU258" s="87"/>
      <c r="BV258" s="87"/>
      <c r="BW258" s="87"/>
      <c r="BX258" s="87"/>
      <c r="BY258" s="87"/>
      <c r="BZ258" s="87"/>
      <c r="CA258" s="87"/>
    </row>
    <row r="259" spans="1:79" x14ac:dyDescent="0.3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7"/>
      <c r="AK259" s="87"/>
      <c r="AL259" s="87"/>
      <c r="AM259" s="87"/>
      <c r="AN259" s="87"/>
      <c r="AO259" s="87"/>
      <c r="AP259" s="87"/>
      <c r="AQ259" s="87"/>
      <c r="AR259" s="87"/>
      <c r="AS259" s="87"/>
      <c r="AT259" s="87"/>
      <c r="AU259" s="87"/>
      <c r="AV259" s="87"/>
      <c r="AW259" s="87"/>
      <c r="AX259" s="87"/>
      <c r="AY259" s="87"/>
      <c r="AZ259" s="87"/>
      <c r="BA259" s="87"/>
      <c r="BB259" s="87"/>
      <c r="BC259" s="87"/>
      <c r="BD259" s="87"/>
      <c r="BE259" s="87"/>
      <c r="BF259" s="87"/>
      <c r="BG259" s="87"/>
      <c r="BH259" s="87"/>
      <c r="BI259" s="87"/>
      <c r="BJ259" s="87"/>
      <c r="BK259" s="87"/>
      <c r="BL259" s="87"/>
      <c r="BM259" s="87"/>
      <c r="BN259" s="87"/>
      <c r="BO259" s="87"/>
      <c r="BP259" s="87"/>
      <c r="BQ259" s="87"/>
      <c r="BR259" s="87"/>
      <c r="BS259" s="87"/>
      <c r="BT259" s="87"/>
      <c r="BU259" s="87"/>
      <c r="BV259" s="87"/>
      <c r="BW259" s="87"/>
      <c r="BX259" s="87"/>
      <c r="BY259" s="87"/>
      <c r="BZ259" s="87"/>
      <c r="CA259" s="87"/>
    </row>
    <row r="260" spans="1:79" x14ac:dyDescent="0.3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  <c r="AE260" s="87"/>
      <c r="AF260" s="87"/>
      <c r="AG260" s="87"/>
      <c r="AH260" s="87"/>
      <c r="AI260" s="87"/>
      <c r="AJ260" s="87"/>
      <c r="AK260" s="87"/>
      <c r="AL260" s="87"/>
      <c r="AM260" s="87"/>
      <c r="AN260" s="87"/>
      <c r="AO260" s="87"/>
      <c r="AP260" s="87"/>
      <c r="AQ260" s="87"/>
      <c r="AR260" s="87"/>
      <c r="AS260" s="87"/>
      <c r="AT260" s="87"/>
      <c r="AU260" s="87"/>
      <c r="AV260" s="87"/>
      <c r="AW260" s="87"/>
      <c r="AX260" s="87"/>
      <c r="AY260" s="87"/>
      <c r="AZ260" s="87"/>
      <c r="BA260" s="87"/>
      <c r="BB260" s="87"/>
      <c r="BC260" s="87"/>
      <c r="BD260" s="87"/>
      <c r="BE260" s="87"/>
      <c r="BF260" s="87"/>
      <c r="BG260" s="87"/>
      <c r="BH260" s="87"/>
      <c r="BI260" s="87"/>
      <c r="BJ260" s="87"/>
      <c r="BK260" s="87"/>
      <c r="BL260" s="87"/>
      <c r="BM260" s="87"/>
      <c r="BN260" s="87"/>
      <c r="BO260" s="87"/>
      <c r="BP260" s="87"/>
      <c r="BQ260" s="87"/>
      <c r="BR260" s="87"/>
      <c r="BS260" s="87"/>
      <c r="BT260" s="87"/>
      <c r="BU260" s="87"/>
      <c r="BV260" s="87"/>
      <c r="BW260" s="87"/>
      <c r="BX260" s="87"/>
      <c r="BY260" s="87"/>
      <c r="BZ260" s="87"/>
      <c r="CA260" s="87"/>
    </row>
    <row r="261" spans="1:79" x14ac:dyDescent="0.3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87"/>
      <c r="AI261" s="87"/>
      <c r="AJ261" s="87"/>
      <c r="AK261" s="87"/>
      <c r="AL261" s="87"/>
      <c r="AM261" s="87"/>
      <c r="AN261" s="87"/>
      <c r="AO261" s="87"/>
      <c r="AP261" s="87"/>
      <c r="AQ261" s="87"/>
      <c r="AR261" s="87"/>
      <c r="AS261" s="87"/>
      <c r="AT261" s="87"/>
      <c r="AU261" s="87"/>
      <c r="AV261" s="87"/>
      <c r="AW261" s="87"/>
      <c r="AX261" s="87"/>
      <c r="AY261" s="87"/>
      <c r="AZ261" s="87"/>
      <c r="BA261" s="87"/>
      <c r="BB261" s="87"/>
      <c r="BC261" s="87"/>
      <c r="BD261" s="87"/>
      <c r="BE261" s="87"/>
      <c r="BF261" s="87"/>
      <c r="BG261" s="87"/>
      <c r="BH261" s="87"/>
      <c r="BI261" s="87"/>
      <c r="BJ261" s="87"/>
      <c r="BK261" s="87"/>
      <c r="BL261" s="87"/>
      <c r="BM261" s="87"/>
      <c r="BN261" s="87"/>
      <c r="BO261" s="87"/>
      <c r="BP261" s="87"/>
      <c r="BQ261" s="87"/>
      <c r="BR261" s="87"/>
      <c r="BS261" s="87"/>
      <c r="BT261" s="87"/>
      <c r="BU261" s="87"/>
      <c r="BV261" s="87"/>
      <c r="BW261" s="87"/>
      <c r="BX261" s="87"/>
      <c r="BY261" s="87"/>
      <c r="BZ261" s="87"/>
      <c r="CA261" s="87"/>
    </row>
    <row r="262" spans="1:79" x14ac:dyDescent="0.3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  <c r="AA262" s="87"/>
      <c r="AB262" s="87"/>
      <c r="AC262" s="87"/>
      <c r="AD262" s="87"/>
      <c r="AE262" s="87"/>
      <c r="AF262" s="87"/>
      <c r="AG262" s="87"/>
      <c r="AH262" s="87"/>
      <c r="AI262" s="87"/>
      <c r="AJ262" s="87"/>
      <c r="AK262" s="87"/>
      <c r="AL262" s="87"/>
      <c r="AM262" s="87"/>
      <c r="AN262" s="87"/>
      <c r="AO262" s="87"/>
      <c r="AP262" s="87"/>
      <c r="AQ262" s="87"/>
      <c r="AR262" s="87"/>
      <c r="AS262" s="87"/>
      <c r="AT262" s="87"/>
      <c r="AU262" s="87"/>
      <c r="AV262" s="87"/>
      <c r="AW262" s="87"/>
      <c r="AX262" s="87"/>
      <c r="AY262" s="87"/>
      <c r="AZ262" s="87"/>
      <c r="BA262" s="87"/>
      <c r="BB262" s="87"/>
      <c r="BC262" s="87"/>
      <c r="BD262" s="87"/>
      <c r="BE262" s="87"/>
      <c r="BF262" s="87"/>
      <c r="BG262" s="87"/>
      <c r="BH262" s="87"/>
      <c r="BI262" s="87"/>
      <c r="BJ262" s="87"/>
      <c r="BK262" s="87"/>
      <c r="BL262" s="87"/>
      <c r="BM262" s="87"/>
      <c r="BN262" s="87"/>
      <c r="BO262" s="87"/>
      <c r="BP262" s="87"/>
      <c r="BQ262" s="87"/>
      <c r="BR262" s="87"/>
      <c r="BS262" s="87"/>
      <c r="BT262" s="87"/>
      <c r="BU262" s="87"/>
      <c r="BV262" s="87"/>
      <c r="BW262" s="87"/>
      <c r="BX262" s="87"/>
      <c r="BY262" s="87"/>
      <c r="BZ262" s="87"/>
      <c r="CA262" s="87"/>
    </row>
    <row r="263" spans="1:79" x14ac:dyDescent="0.3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  <c r="AA263" s="87"/>
      <c r="AB263" s="87"/>
      <c r="AC263" s="87"/>
      <c r="AD263" s="87"/>
      <c r="AE263" s="87"/>
      <c r="AF263" s="87"/>
      <c r="AG263" s="87"/>
      <c r="AH263" s="87"/>
      <c r="AI263" s="87"/>
      <c r="AJ263" s="87"/>
      <c r="AK263" s="87"/>
      <c r="AL263" s="87"/>
      <c r="AM263" s="87"/>
      <c r="AN263" s="87"/>
      <c r="AO263" s="87"/>
      <c r="AP263" s="87"/>
      <c r="AQ263" s="87"/>
      <c r="AR263" s="87"/>
      <c r="AS263" s="87"/>
      <c r="AT263" s="87"/>
      <c r="AU263" s="87"/>
      <c r="AV263" s="87"/>
      <c r="AW263" s="87"/>
      <c r="AX263" s="87"/>
      <c r="AY263" s="87"/>
      <c r="AZ263" s="87"/>
      <c r="BA263" s="87"/>
      <c r="BB263" s="87"/>
      <c r="BC263" s="87"/>
      <c r="BD263" s="87"/>
      <c r="BE263" s="87"/>
      <c r="BF263" s="87"/>
      <c r="BG263" s="87"/>
      <c r="BH263" s="87"/>
      <c r="BI263" s="87"/>
      <c r="BJ263" s="87"/>
      <c r="BK263" s="87"/>
      <c r="BL263" s="87"/>
      <c r="BM263" s="87"/>
      <c r="BN263" s="87"/>
      <c r="BO263" s="87"/>
      <c r="BP263" s="87"/>
      <c r="BQ263" s="87"/>
      <c r="BR263" s="87"/>
      <c r="BS263" s="87"/>
      <c r="BT263" s="87"/>
      <c r="BU263" s="87"/>
      <c r="BV263" s="87"/>
      <c r="BW263" s="87"/>
      <c r="BX263" s="87"/>
      <c r="BY263" s="87"/>
      <c r="BZ263" s="87"/>
      <c r="CA263" s="87"/>
    </row>
    <row r="264" spans="1:79" x14ac:dyDescent="0.3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  <c r="AA264" s="87"/>
      <c r="AB264" s="87"/>
      <c r="AC264" s="87"/>
      <c r="AD264" s="87"/>
      <c r="AE264" s="87"/>
      <c r="AF264" s="87"/>
      <c r="AG264" s="87"/>
      <c r="AH264" s="87"/>
      <c r="AI264" s="87"/>
      <c r="AJ264" s="87"/>
      <c r="AK264" s="87"/>
      <c r="AL264" s="87"/>
      <c r="AM264" s="87"/>
      <c r="AN264" s="87"/>
      <c r="AO264" s="87"/>
      <c r="AP264" s="87"/>
      <c r="AQ264" s="87"/>
      <c r="AR264" s="87"/>
      <c r="AS264" s="87"/>
      <c r="AT264" s="87"/>
      <c r="AU264" s="87"/>
      <c r="AV264" s="87"/>
      <c r="AW264" s="87"/>
      <c r="AX264" s="87"/>
      <c r="AY264" s="87"/>
      <c r="AZ264" s="87"/>
      <c r="BA264" s="87"/>
      <c r="BB264" s="87"/>
      <c r="BC264" s="87"/>
      <c r="BD264" s="87"/>
      <c r="BE264" s="87"/>
      <c r="BF264" s="87"/>
      <c r="BG264" s="87"/>
      <c r="BH264" s="87"/>
      <c r="BI264" s="87"/>
      <c r="BJ264" s="87"/>
      <c r="BK264" s="87"/>
      <c r="BL264" s="87"/>
      <c r="BM264" s="87"/>
      <c r="BN264" s="87"/>
      <c r="BO264" s="87"/>
      <c r="BP264" s="87"/>
      <c r="BQ264" s="87"/>
      <c r="BR264" s="87"/>
      <c r="BS264" s="87"/>
      <c r="BT264" s="87"/>
      <c r="BU264" s="87"/>
      <c r="BV264" s="87"/>
      <c r="BW264" s="87"/>
      <c r="BX264" s="87"/>
      <c r="BY264" s="87"/>
      <c r="BZ264" s="87"/>
      <c r="CA264" s="87"/>
    </row>
    <row r="265" spans="1:79" x14ac:dyDescent="0.3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  <c r="AA265" s="87"/>
      <c r="AB265" s="87"/>
      <c r="AC265" s="87"/>
      <c r="AD265" s="87"/>
      <c r="AE265" s="87"/>
      <c r="AF265" s="87"/>
      <c r="AG265" s="87"/>
      <c r="AH265" s="87"/>
      <c r="AI265" s="87"/>
      <c r="AJ265" s="87"/>
      <c r="AK265" s="87"/>
      <c r="AL265" s="87"/>
      <c r="AM265" s="87"/>
      <c r="AN265" s="87"/>
      <c r="AO265" s="87"/>
      <c r="AP265" s="87"/>
      <c r="AQ265" s="87"/>
      <c r="AR265" s="87"/>
      <c r="AS265" s="87"/>
      <c r="AT265" s="87"/>
      <c r="AU265" s="87"/>
      <c r="AV265" s="87"/>
      <c r="AW265" s="87"/>
      <c r="AX265" s="87"/>
      <c r="AY265" s="87"/>
      <c r="AZ265" s="87"/>
      <c r="BA265" s="87"/>
      <c r="BB265" s="87"/>
      <c r="BC265" s="87"/>
      <c r="BD265" s="87"/>
      <c r="BE265" s="87"/>
      <c r="BF265" s="87"/>
      <c r="BG265" s="87"/>
      <c r="BH265" s="87"/>
      <c r="BI265" s="87"/>
      <c r="BJ265" s="87"/>
      <c r="BK265" s="87"/>
      <c r="BL265" s="87"/>
      <c r="BM265" s="87"/>
      <c r="BN265" s="87"/>
      <c r="BO265" s="87"/>
      <c r="BP265" s="87"/>
      <c r="BQ265" s="87"/>
      <c r="BR265" s="87"/>
      <c r="BS265" s="87"/>
      <c r="BT265" s="87"/>
      <c r="BU265" s="87"/>
      <c r="BV265" s="87"/>
      <c r="BW265" s="87"/>
      <c r="BX265" s="87"/>
      <c r="BY265" s="87"/>
      <c r="BZ265" s="87"/>
      <c r="CA265" s="87"/>
    </row>
    <row r="266" spans="1:79" x14ac:dyDescent="0.3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87"/>
      <c r="AB266" s="87"/>
      <c r="AC266" s="87"/>
      <c r="AD266" s="87"/>
      <c r="AE266" s="87"/>
      <c r="AF266" s="87"/>
      <c r="AG266" s="87"/>
      <c r="AH266" s="87"/>
      <c r="AI266" s="87"/>
      <c r="AJ266" s="87"/>
      <c r="AK266" s="87"/>
      <c r="AL266" s="87"/>
      <c r="AM266" s="87"/>
      <c r="AN266" s="87"/>
      <c r="AO266" s="87"/>
      <c r="AP266" s="87"/>
      <c r="AQ266" s="87"/>
      <c r="AR266" s="87"/>
      <c r="AS266" s="87"/>
      <c r="AT266" s="87"/>
      <c r="AU266" s="87"/>
      <c r="AV266" s="87"/>
      <c r="AW266" s="87"/>
      <c r="AX266" s="87"/>
      <c r="AY266" s="87"/>
      <c r="AZ266" s="87"/>
      <c r="BA266" s="87"/>
      <c r="BB266" s="87"/>
      <c r="BC266" s="87"/>
      <c r="BD266" s="87"/>
      <c r="BE266" s="87"/>
      <c r="BF266" s="87"/>
      <c r="BG266" s="87"/>
      <c r="BH266" s="87"/>
      <c r="BI266" s="87"/>
      <c r="BJ266" s="87"/>
      <c r="BK266" s="87"/>
      <c r="BL266" s="87"/>
      <c r="BM266" s="87"/>
      <c r="BN266" s="87"/>
      <c r="BO266" s="87"/>
      <c r="BP266" s="87"/>
      <c r="BQ266" s="87"/>
      <c r="BR266" s="87"/>
      <c r="BS266" s="87"/>
      <c r="BT266" s="87"/>
      <c r="BU266" s="87"/>
      <c r="BV266" s="87"/>
      <c r="BW266" s="87"/>
      <c r="BX266" s="87"/>
      <c r="BY266" s="87"/>
      <c r="BZ266" s="87"/>
      <c r="CA266" s="87"/>
    </row>
    <row r="267" spans="1:79" x14ac:dyDescent="0.3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87"/>
      <c r="AB267" s="87"/>
      <c r="AC267" s="87"/>
      <c r="AD267" s="87"/>
      <c r="AE267" s="87"/>
      <c r="AF267" s="87"/>
      <c r="AG267" s="87"/>
      <c r="AH267" s="87"/>
      <c r="AI267" s="87"/>
      <c r="AJ267" s="87"/>
      <c r="AK267" s="87"/>
      <c r="AL267" s="87"/>
      <c r="AM267" s="87"/>
      <c r="AN267" s="87"/>
      <c r="AO267" s="87"/>
      <c r="AP267" s="87"/>
      <c r="AQ267" s="87"/>
      <c r="AR267" s="87"/>
      <c r="AS267" s="87"/>
      <c r="AT267" s="87"/>
      <c r="AU267" s="87"/>
      <c r="AV267" s="87"/>
      <c r="AW267" s="87"/>
      <c r="AX267" s="87"/>
      <c r="AY267" s="87"/>
      <c r="AZ267" s="87"/>
      <c r="BA267" s="87"/>
      <c r="BB267" s="87"/>
      <c r="BC267" s="87"/>
      <c r="BD267" s="87"/>
      <c r="BE267" s="87"/>
      <c r="BF267" s="87"/>
      <c r="BG267" s="87"/>
      <c r="BH267" s="87"/>
      <c r="BI267" s="87"/>
      <c r="BJ267" s="87"/>
      <c r="BK267" s="87"/>
      <c r="BL267" s="87"/>
      <c r="BM267" s="87"/>
      <c r="BN267" s="87"/>
      <c r="BO267" s="87"/>
      <c r="BP267" s="87"/>
      <c r="BQ267" s="87"/>
      <c r="BR267" s="87"/>
      <c r="BS267" s="87"/>
      <c r="BT267" s="87"/>
      <c r="BU267" s="87"/>
      <c r="BV267" s="87"/>
      <c r="BW267" s="87"/>
      <c r="BX267" s="87"/>
      <c r="BY267" s="87"/>
      <c r="BZ267" s="87"/>
      <c r="CA267" s="87"/>
    </row>
    <row r="268" spans="1:79" x14ac:dyDescent="0.3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  <c r="AA268" s="87"/>
      <c r="AB268" s="87"/>
      <c r="AC268" s="87"/>
      <c r="AD268" s="87"/>
      <c r="AE268" s="87"/>
      <c r="AF268" s="87"/>
      <c r="AG268" s="87"/>
      <c r="AH268" s="87"/>
      <c r="AI268" s="87"/>
      <c r="AJ268" s="87"/>
      <c r="AK268" s="87"/>
      <c r="AL268" s="87"/>
      <c r="AM268" s="87"/>
      <c r="AN268" s="87"/>
      <c r="AO268" s="87"/>
      <c r="AP268" s="87"/>
      <c r="AQ268" s="87"/>
      <c r="AR268" s="87"/>
      <c r="AS268" s="87"/>
      <c r="AT268" s="87"/>
      <c r="AU268" s="87"/>
      <c r="AV268" s="87"/>
      <c r="AW268" s="87"/>
      <c r="AX268" s="87"/>
      <c r="AY268" s="87"/>
      <c r="AZ268" s="87"/>
      <c r="BA268" s="87"/>
      <c r="BB268" s="87"/>
      <c r="BC268" s="87"/>
      <c r="BD268" s="87"/>
      <c r="BE268" s="87"/>
      <c r="BF268" s="87"/>
      <c r="BG268" s="87"/>
      <c r="BH268" s="87"/>
      <c r="BI268" s="87"/>
      <c r="BJ268" s="87"/>
      <c r="BK268" s="87"/>
      <c r="BL268" s="87"/>
      <c r="BM268" s="87"/>
      <c r="BN268" s="87"/>
      <c r="BO268" s="87"/>
      <c r="BP268" s="87"/>
      <c r="BQ268" s="87"/>
      <c r="BR268" s="87"/>
      <c r="BS268" s="87"/>
      <c r="BT268" s="87"/>
      <c r="BU268" s="87"/>
      <c r="BV268" s="87"/>
      <c r="BW268" s="87"/>
      <c r="BX268" s="87"/>
      <c r="BY268" s="87"/>
      <c r="BZ268" s="87"/>
      <c r="CA268" s="87"/>
    </row>
    <row r="269" spans="1:79" x14ac:dyDescent="0.3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  <c r="AA269" s="87"/>
      <c r="AB269" s="87"/>
      <c r="AC269" s="87"/>
      <c r="AD269" s="87"/>
      <c r="AE269" s="87"/>
      <c r="AF269" s="87"/>
      <c r="AG269" s="87"/>
      <c r="AH269" s="87"/>
      <c r="AI269" s="87"/>
      <c r="AJ269" s="87"/>
      <c r="AK269" s="87"/>
      <c r="AL269" s="87"/>
      <c r="AM269" s="87"/>
      <c r="AN269" s="87"/>
      <c r="AO269" s="87"/>
      <c r="AP269" s="87"/>
      <c r="AQ269" s="87"/>
      <c r="AR269" s="87"/>
      <c r="AS269" s="87"/>
      <c r="AT269" s="87"/>
      <c r="AU269" s="87"/>
      <c r="AV269" s="87"/>
      <c r="AW269" s="87"/>
      <c r="AX269" s="87"/>
      <c r="AY269" s="87"/>
      <c r="AZ269" s="87"/>
      <c r="BA269" s="87"/>
      <c r="BB269" s="87"/>
      <c r="BC269" s="87"/>
      <c r="BD269" s="87"/>
      <c r="BE269" s="87"/>
      <c r="BF269" s="87"/>
      <c r="BG269" s="87"/>
      <c r="BH269" s="87"/>
      <c r="BI269" s="87"/>
      <c r="BJ269" s="87"/>
      <c r="BK269" s="87"/>
      <c r="BL269" s="87"/>
      <c r="BM269" s="87"/>
      <c r="BN269" s="87"/>
      <c r="BO269" s="87"/>
      <c r="BP269" s="87"/>
      <c r="BQ269" s="87"/>
      <c r="BR269" s="87"/>
      <c r="BS269" s="87"/>
      <c r="BT269" s="87"/>
      <c r="BU269" s="87"/>
      <c r="BV269" s="87"/>
      <c r="BW269" s="87"/>
      <c r="BX269" s="87"/>
      <c r="BY269" s="87"/>
      <c r="BZ269" s="87"/>
      <c r="CA269" s="87"/>
    </row>
    <row r="270" spans="1:79" x14ac:dyDescent="0.3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7"/>
      <c r="AK270" s="87"/>
      <c r="AL270" s="87"/>
      <c r="AM270" s="87"/>
      <c r="AN270" s="87"/>
      <c r="AO270" s="87"/>
      <c r="AP270" s="87"/>
      <c r="AQ270" s="87"/>
      <c r="AR270" s="87"/>
      <c r="AS270" s="87"/>
      <c r="AT270" s="87"/>
      <c r="AU270" s="87"/>
      <c r="AV270" s="87"/>
      <c r="AW270" s="87"/>
      <c r="AX270" s="87"/>
      <c r="AY270" s="87"/>
      <c r="AZ270" s="87"/>
      <c r="BA270" s="87"/>
      <c r="BB270" s="87"/>
      <c r="BC270" s="87"/>
      <c r="BD270" s="87"/>
      <c r="BE270" s="87"/>
      <c r="BF270" s="87"/>
      <c r="BG270" s="87"/>
      <c r="BH270" s="87"/>
      <c r="BI270" s="87"/>
      <c r="BJ270" s="87"/>
      <c r="BK270" s="87"/>
      <c r="BL270" s="87"/>
      <c r="BM270" s="87"/>
      <c r="BN270" s="87"/>
      <c r="BO270" s="87"/>
      <c r="BP270" s="87"/>
      <c r="BQ270" s="87"/>
      <c r="BR270" s="87"/>
      <c r="BS270" s="87"/>
      <c r="BT270" s="87"/>
      <c r="BU270" s="87"/>
      <c r="BV270" s="87"/>
      <c r="BW270" s="87"/>
      <c r="BX270" s="87"/>
      <c r="BY270" s="87"/>
      <c r="BZ270" s="87"/>
      <c r="CA270" s="87"/>
    </row>
    <row r="271" spans="1:79" x14ac:dyDescent="0.3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7"/>
      <c r="AK271" s="87"/>
      <c r="AL271" s="87"/>
      <c r="AM271" s="87"/>
      <c r="AN271" s="87"/>
      <c r="AO271" s="87"/>
      <c r="AP271" s="87"/>
      <c r="AQ271" s="87"/>
      <c r="AR271" s="87"/>
      <c r="AS271" s="87"/>
      <c r="AT271" s="87"/>
      <c r="AU271" s="87"/>
      <c r="AV271" s="87"/>
      <c r="AW271" s="87"/>
      <c r="AX271" s="87"/>
      <c r="AY271" s="87"/>
      <c r="AZ271" s="87"/>
      <c r="BA271" s="87"/>
      <c r="BB271" s="87"/>
      <c r="BC271" s="87"/>
      <c r="BD271" s="87"/>
      <c r="BE271" s="87"/>
      <c r="BF271" s="87"/>
      <c r="BG271" s="87"/>
      <c r="BH271" s="87"/>
      <c r="BI271" s="87"/>
      <c r="BJ271" s="87"/>
      <c r="BK271" s="87"/>
      <c r="BL271" s="87"/>
      <c r="BM271" s="87"/>
      <c r="BN271" s="87"/>
      <c r="BO271" s="87"/>
      <c r="BP271" s="87"/>
      <c r="BQ271" s="87"/>
      <c r="BR271" s="87"/>
      <c r="BS271" s="87"/>
      <c r="BT271" s="87"/>
      <c r="BU271" s="87"/>
      <c r="BV271" s="87"/>
      <c r="BW271" s="87"/>
      <c r="BX271" s="87"/>
      <c r="BY271" s="87"/>
      <c r="BZ271" s="87"/>
      <c r="CA271" s="87"/>
    </row>
    <row r="272" spans="1:79" x14ac:dyDescent="0.3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7"/>
      <c r="AK272" s="87"/>
      <c r="AL272" s="87"/>
      <c r="AM272" s="87"/>
      <c r="AN272" s="87"/>
      <c r="AO272" s="87"/>
      <c r="AP272" s="87"/>
      <c r="AQ272" s="87"/>
      <c r="AR272" s="87"/>
      <c r="AS272" s="87"/>
      <c r="AT272" s="87"/>
      <c r="AU272" s="87"/>
      <c r="AV272" s="87"/>
      <c r="AW272" s="87"/>
      <c r="AX272" s="87"/>
      <c r="AY272" s="87"/>
      <c r="AZ272" s="87"/>
      <c r="BA272" s="87"/>
      <c r="BB272" s="87"/>
      <c r="BC272" s="87"/>
      <c r="BD272" s="87"/>
      <c r="BE272" s="87"/>
      <c r="BF272" s="87"/>
      <c r="BG272" s="87"/>
      <c r="BH272" s="87"/>
      <c r="BI272" s="87"/>
      <c r="BJ272" s="87"/>
      <c r="BK272" s="87"/>
      <c r="BL272" s="87"/>
      <c r="BM272" s="87"/>
      <c r="BN272" s="87"/>
      <c r="BO272" s="87"/>
      <c r="BP272" s="87"/>
      <c r="BQ272" s="87"/>
      <c r="BR272" s="87"/>
      <c r="BS272" s="87"/>
      <c r="BT272" s="87"/>
      <c r="BU272" s="87"/>
      <c r="BV272" s="87"/>
      <c r="BW272" s="87"/>
      <c r="BX272" s="87"/>
      <c r="BY272" s="87"/>
      <c r="BZ272" s="87"/>
      <c r="CA272" s="87"/>
    </row>
    <row r="273" spans="1:79" x14ac:dyDescent="0.3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7"/>
      <c r="AK273" s="87"/>
      <c r="AL273" s="87"/>
      <c r="AM273" s="87"/>
      <c r="AN273" s="87"/>
      <c r="AO273" s="87"/>
      <c r="AP273" s="87"/>
      <c r="AQ273" s="87"/>
      <c r="AR273" s="87"/>
      <c r="AS273" s="87"/>
      <c r="AT273" s="87"/>
      <c r="AU273" s="87"/>
      <c r="AV273" s="87"/>
      <c r="AW273" s="87"/>
      <c r="AX273" s="87"/>
      <c r="AY273" s="87"/>
      <c r="AZ273" s="87"/>
      <c r="BA273" s="87"/>
      <c r="BB273" s="87"/>
      <c r="BC273" s="87"/>
      <c r="BD273" s="87"/>
      <c r="BE273" s="87"/>
      <c r="BF273" s="87"/>
      <c r="BG273" s="87"/>
      <c r="BH273" s="87"/>
      <c r="BI273" s="87"/>
      <c r="BJ273" s="87"/>
      <c r="BK273" s="87"/>
      <c r="BL273" s="87"/>
      <c r="BM273" s="87"/>
      <c r="BN273" s="87"/>
      <c r="BO273" s="87"/>
      <c r="BP273" s="87"/>
      <c r="BQ273" s="87"/>
      <c r="BR273" s="87"/>
      <c r="BS273" s="87"/>
      <c r="BT273" s="87"/>
      <c r="BU273" s="87"/>
      <c r="BV273" s="87"/>
      <c r="BW273" s="87"/>
      <c r="BX273" s="87"/>
      <c r="BY273" s="87"/>
      <c r="BZ273" s="87"/>
      <c r="CA273" s="87"/>
    </row>
    <row r="274" spans="1:79" x14ac:dyDescent="0.3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87"/>
      <c r="AB274" s="87"/>
      <c r="AC274" s="87"/>
      <c r="AD274" s="87"/>
      <c r="AE274" s="87"/>
      <c r="AF274" s="87"/>
      <c r="AG274" s="87"/>
      <c r="AH274" s="87"/>
      <c r="AI274" s="87"/>
      <c r="AJ274" s="87"/>
      <c r="AK274" s="87"/>
      <c r="AL274" s="87"/>
      <c r="AM274" s="87"/>
      <c r="AN274" s="87"/>
      <c r="AO274" s="87"/>
      <c r="AP274" s="87"/>
      <c r="AQ274" s="87"/>
      <c r="AR274" s="87"/>
      <c r="AS274" s="87"/>
      <c r="AT274" s="87"/>
      <c r="AU274" s="87"/>
      <c r="AV274" s="87"/>
      <c r="AW274" s="87"/>
      <c r="AX274" s="87"/>
      <c r="AY274" s="87"/>
      <c r="AZ274" s="87"/>
      <c r="BA274" s="87"/>
      <c r="BB274" s="87"/>
      <c r="BC274" s="87"/>
      <c r="BD274" s="87"/>
      <c r="BE274" s="87"/>
      <c r="BF274" s="87"/>
      <c r="BG274" s="87"/>
      <c r="BH274" s="87"/>
      <c r="BI274" s="87"/>
      <c r="BJ274" s="87"/>
      <c r="BK274" s="87"/>
      <c r="BL274" s="87"/>
      <c r="BM274" s="87"/>
      <c r="BN274" s="87"/>
      <c r="BO274" s="87"/>
      <c r="BP274" s="87"/>
      <c r="BQ274" s="87"/>
      <c r="BR274" s="87"/>
      <c r="BS274" s="87"/>
      <c r="BT274" s="87"/>
      <c r="BU274" s="87"/>
      <c r="BV274" s="87"/>
      <c r="BW274" s="87"/>
      <c r="BX274" s="87"/>
      <c r="BY274" s="87"/>
      <c r="BZ274" s="87"/>
      <c r="CA274" s="87"/>
    </row>
    <row r="275" spans="1:79" x14ac:dyDescent="0.3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87"/>
      <c r="AB275" s="87"/>
      <c r="AC275" s="87"/>
      <c r="AD275" s="87"/>
      <c r="AE275" s="87"/>
      <c r="AF275" s="87"/>
      <c r="AG275" s="87"/>
      <c r="AH275" s="87"/>
      <c r="AI275" s="87"/>
      <c r="AJ275" s="87"/>
      <c r="AK275" s="87"/>
      <c r="AL275" s="87"/>
      <c r="AM275" s="87"/>
      <c r="AN275" s="87"/>
      <c r="AO275" s="87"/>
      <c r="AP275" s="87"/>
      <c r="AQ275" s="87"/>
      <c r="AR275" s="87"/>
      <c r="AS275" s="87"/>
      <c r="AT275" s="87"/>
      <c r="AU275" s="87"/>
      <c r="AV275" s="87"/>
      <c r="AW275" s="87"/>
      <c r="AX275" s="87"/>
      <c r="AY275" s="87"/>
      <c r="AZ275" s="87"/>
      <c r="BA275" s="87"/>
      <c r="BB275" s="87"/>
      <c r="BC275" s="87"/>
      <c r="BD275" s="87"/>
      <c r="BE275" s="87"/>
      <c r="BF275" s="87"/>
      <c r="BG275" s="87"/>
      <c r="BH275" s="87"/>
      <c r="BI275" s="87"/>
      <c r="BJ275" s="87"/>
      <c r="BK275" s="87"/>
      <c r="BL275" s="87"/>
      <c r="BM275" s="87"/>
      <c r="BN275" s="87"/>
      <c r="BO275" s="87"/>
      <c r="BP275" s="87"/>
      <c r="BQ275" s="87"/>
      <c r="BR275" s="87"/>
      <c r="BS275" s="87"/>
      <c r="BT275" s="87"/>
      <c r="BU275" s="87"/>
      <c r="BV275" s="87"/>
      <c r="BW275" s="87"/>
      <c r="BX275" s="87"/>
      <c r="BY275" s="87"/>
      <c r="BZ275" s="87"/>
      <c r="CA275" s="87"/>
    </row>
    <row r="276" spans="1:79" x14ac:dyDescent="0.3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87"/>
      <c r="AB276" s="87"/>
      <c r="AC276" s="87"/>
      <c r="AD276" s="87"/>
      <c r="AE276" s="87"/>
      <c r="AF276" s="87"/>
      <c r="AG276" s="87"/>
      <c r="AH276" s="87"/>
      <c r="AI276" s="87"/>
      <c r="AJ276" s="87"/>
      <c r="AK276" s="87"/>
      <c r="AL276" s="87"/>
      <c r="AM276" s="87"/>
      <c r="AN276" s="87"/>
      <c r="AO276" s="87"/>
      <c r="AP276" s="87"/>
      <c r="AQ276" s="87"/>
      <c r="AR276" s="87"/>
      <c r="AS276" s="87"/>
      <c r="AT276" s="87"/>
      <c r="AU276" s="87"/>
      <c r="AV276" s="87"/>
      <c r="AW276" s="87"/>
      <c r="AX276" s="87"/>
      <c r="AY276" s="87"/>
      <c r="AZ276" s="87"/>
      <c r="BA276" s="87"/>
      <c r="BB276" s="87"/>
      <c r="BC276" s="87"/>
      <c r="BD276" s="87"/>
      <c r="BE276" s="87"/>
      <c r="BF276" s="87"/>
      <c r="BG276" s="87"/>
      <c r="BH276" s="87"/>
      <c r="BI276" s="87"/>
      <c r="BJ276" s="87"/>
      <c r="BK276" s="87"/>
      <c r="BL276" s="87"/>
      <c r="BM276" s="87"/>
      <c r="BN276" s="87"/>
      <c r="BO276" s="87"/>
      <c r="BP276" s="87"/>
      <c r="BQ276" s="87"/>
      <c r="BR276" s="87"/>
      <c r="BS276" s="87"/>
      <c r="BT276" s="87"/>
      <c r="BU276" s="87"/>
      <c r="BV276" s="87"/>
      <c r="BW276" s="87"/>
      <c r="BX276" s="87"/>
      <c r="BY276" s="87"/>
      <c r="BZ276" s="87"/>
      <c r="CA276" s="87"/>
    </row>
    <row r="277" spans="1:79" x14ac:dyDescent="0.3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7"/>
      <c r="AK277" s="87"/>
      <c r="AL277" s="87"/>
      <c r="AM277" s="87"/>
      <c r="AN277" s="87"/>
      <c r="AO277" s="87"/>
      <c r="AP277" s="87"/>
      <c r="AQ277" s="87"/>
      <c r="AR277" s="87"/>
      <c r="AS277" s="87"/>
      <c r="AT277" s="87"/>
      <c r="AU277" s="87"/>
      <c r="AV277" s="87"/>
      <c r="AW277" s="87"/>
      <c r="AX277" s="87"/>
      <c r="AY277" s="87"/>
      <c r="AZ277" s="87"/>
      <c r="BA277" s="87"/>
      <c r="BB277" s="87"/>
      <c r="BC277" s="87"/>
      <c r="BD277" s="87"/>
      <c r="BE277" s="87"/>
      <c r="BF277" s="87"/>
      <c r="BG277" s="87"/>
      <c r="BH277" s="87"/>
      <c r="BI277" s="87"/>
      <c r="BJ277" s="87"/>
      <c r="BK277" s="87"/>
      <c r="BL277" s="87"/>
      <c r="BM277" s="87"/>
      <c r="BN277" s="87"/>
      <c r="BO277" s="87"/>
      <c r="BP277" s="87"/>
      <c r="BQ277" s="87"/>
      <c r="BR277" s="87"/>
      <c r="BS277" s="87"/>
      <c r="BT277" s="87"/>
      <c r="BU277" s="87"/>
      <c r="BV277" s="87"/>
      <c r="BW277" s="87"/>
      <c r="BX277" s="87"/>
      <c r="BY277" s="87"/>
      <c r="BZ277" s="87"/>
      <c r="CA277" s="87"/>
    </row>
    <row r="278" spans="1:79" x14ac:dyDescent="0.3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7"/>
      <c r="AK278" s="87"/>
      <c r="AL278" s="87"/>
      <c r="AM278" s="87"/>
      <c r="AN278" s="87"/>
      <c r="AO278" s="87"/>
      <c r="AP278" s="87"/>
      <c r="AQ278" s="87"/>
      <c r="AR278" s="87"/>
      <c r="AS278" s="87"/>
      <c r="AT278" s="87"/>
      <c r="AU278" s="87"/>
      <c r="AV278" s="87"/>
      <c r="AW278" s="87"/>
      <c r="AX278" s="87"/>
      <c r="AY278" s="87"/>
      <c r="AZ278" s="87"/>
      <c r="BA278" s="87"/>
      <c r="BB278" s="87"/>
      <c r="BC278" s="87"/>
      <c r="BD278" s="87"/>
      <c r="BE278" s="87"/>
      <c r="BF278" s="87"/>
      <c r="BG278" s="87"/>
      <c r="BH278" s="87"/>
      <c r="BI278" s="87"/>
      <c r="BJ278" s="87"/>
      <c r="BK278" s="87"/>
      <c r="BL278" s="87"/>
      <c r="BM278" s="87"/>
      <c r="BN278" s="87"/>
      <c r="BO278" s="87"/>
      <c r="BP278" s="87"/>
      <c r="BQ278" s="87"/>
      <c r="BR278" s="87"/>
      <c r="BS278" s="87"/>
      <c r="BT278" s="87"/>
      <c r="BU278" s="87"/>
      <c r="BV278" s="87"/>
      <c r="BW278" s="87"/>
      <c r="BX278" s="87"/>
      <c r="BY278" s="87"/>
      <c r="BZ278" s="87"/>
      <c r="CA278" s="87"/>
    </row>
    <row r="279" spans="1:79" x14ac:dyDescent="0.3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  <c r="AF279" s="87"/>
      <c r="AG279" s="87"/>
      <c r="AH279" s="87"/>
      <c r="AI279" s="87"/>
      <c r="AJ279" s="87"/>
      <c r="AK279" s="87"/>
      <c r="AL279" s="87"/>
      <c r="AM279" s="87"/>
      <c r="AN279" s="87"/>
      <c r="AO279" s="87"/>
      <c r="AP279" s="87"/>
      <c r="AQ279" s="87"/>
      <c r="AR279" s="87"/>
      <c r="AS279" s="87"/>
      <c r="AT279" s="87"/>
      <c r="AU279" s="87"/>
      <c r="AV279" s="87"/>
      <c r="AW279" s="87"/>
      <c r="AX279" s="87"/>
      <c r="AY279" s="87"/>
      <c r="AZ279" s="87"/>
      <c r="BA279" s="87"/>
      <c r="BB279" s="87"/>
      <c r="BC279" s="87"/>
      <c r="BD279" s="87"/>
      <c r="BE279" s="87"/>
      <c r="BF279" s="87"/>
      <c r="BG279" s="87"/>
      <c r="BH279" s="87"/>
      <c r="BI279" s="87"/>
      <c r="BJ279" s="87"/>
      <c r="BK279" s="87"/>
      <c r="BL279" s="87"/>
      <c r="BM279" s="87"/>
      <c r="BN279" s="87"/>
      <c r="BO279" s="87"/>
      <c r="BP279" s="87"/>
      <c r="BQ279" s="87"/>
      <c r="BR279" s="87"/>
      <c r="BS279" s="87"/>
      <c r="BT279" s="87"/>
      <c r="BU279" s="87"/>
      <c r="BV279" s="87"/>
      <c r="BW279" s="87"/>
      <c r="BX279" s="87"/>
      <c r="BY279" s="87"/>
      <c r="BZ279" s="87"/>
      <c r="CA279" s="87"/>
    </row>
    <row r="280" spans="1:79" x14ac:dyDescent="0.3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87"/>
      <c r="AB280" s="87"/>
      <c r="AC280" s="87"/>
      <c r="AD280" s="87"/>
      <c r="AE280" s="87"/>
      <c r="AF280" s="87"/>
      <c r="AG280" s="87"/>
      <c r="AH280" s="87"/>
      <c r="AI280" s="87"/>
      <c r="AJ280" s="87"/>
      <c r="AK280" s="87"/>
      <c r="AL280" s="87"/>
      <c r="AM280" s="87"/>
      <c r="AN280" s="87"/>
      <c r="AO280" s="87"/>
      <c r="AP280" s="87"/>
      <c r="AQ280" s="87"/>
      <c r="AR280" s="87"/>
      <c r="AS280" s="87"/>
      <c r="AT280" s="87"/>
      <c r="AU280" s="87"/>
      <c r="AV280" s="87"/>
      <c r="AW280" s="87"/>
      <c r="AX280" s="87"/>
      <c r="AY280" s="87"/>
      <c r="AZ280" s="87"/>
      <c r="BA280" s="87"/>
      <c r="BB280" s="87"/>
      <c r="BC280" s="87"/>
      <c r="BD280" s="87"/>
      <c r="BE280" s="87"/>
      <c r="BF280" s="87"/>
      <c r="BG280" s="87"/>
      <c r="BH280" s="87"/>
      <c r="BI280" s="87"/>
      <c r="BJ280" s="87"/>
      <c r="BK280" s="87"/>
      <c r="BL280" s="87"/>
      <c r="BM280" s="87"/>
      <c r="BN280" s="87"/>
      <c r="BO280" s="87"/>
      <c r="BP280" s="87"/>
      <c r="BQ280" s="87"/>
      <c r="BR280" s="87"/>
      <c r="BS280" s="87"/>
      <c r="BT280" s="87"/>
      <c r="BU280" s="87"/>
      <c r="BV280" s="87"/>
      <c r="BW280" s="87"/>
      <c r="BX280" s="87"/>
      <c r="BY280" s="87"/>
      <c r="BZ280" s="87"/>
      <c r="CA280" s="87"/>
    </row>
    <row r="281" spans="1:79" x14ac:dyDescent="0.3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87"/>
      <c r="AB281" s="87"/>
      <c r="AC281" s="87"/>
      <c r="AD281" s="87"/>
      <c r="AE281" s="87"/>
      <c r="AF281" s="87"/>
      <c r="AG281" s="87"/>
      <c r="AH281" s="87"/>
      <c r="AI281" s="87"/>
      <c r="AJ281" s="87"/>
      <c r="AK281" s="87"/>
      <c r="AL281" s="87"/>
      <c r="AM281" s="87"/>
      <c r="AN281" s="87"/>
      <c r="AO281" s="87"/>
      <c r="AP281" s="87"/>
      <c r="AQ281" s="87"/>
      <c r="AR281" s="87"/>
      <c r="AS281" s="87"/>
      <c r="AT281" s="87"/>
      <c r="AU281" s="87"/>
      <c r="AV281" s="87"/>
      <c r="AW281" s="87"/>
      <c r="AX281" s="87"/>
      <c r="AY281" s="87"/>
      <c r="AZ281" s="87"/>
      <c r="BA281" s="87"/>
      <c r="BB281" s="87"/>
      <c r="BC281" s="87"/>
      <c r="BD281" s="87"/>
      <c r="BE281" s="87"/>
      <c r="BF281" s="87"/>
      <c r="BG281" s="87"/>
      <c r="BH281" s="87"/>
      <c r="BI281" s="87"/>
      <c r="BJ281" s="87"/>
      <c r="BK281" s="87"/>
      <c r="BL281" s="87"/>
      <c r="BM281" s="87"/>
      <c r="BN281" s="87"/>
      <c r="BO281" s="87"/>
      <c r="BP281" s="87"/>
      <c r="BQ281" s="87"/>
      <c r="BR281" s="87"/>
      <c r="BS281" s="87"/>
      <c r="BT281" s="87"/>
      <c r="BU281" s="87"/>
      <c r="BV281" s="87"/>
      <c r="BW281" s="87"/>
      <c r="BX281" s="87"/>
      <c r="BY281" s="87"/>
      <c r="BZ281" s="87"/>
      <c r="CA281" s="87"/>
    </row>
    <row r="282" spans="1:79" x14ac:dyDescent="0.3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7"/>
      <c r="AK282" s="87"/>
      <c r="AL282" s="87"/>
      <c r="AM282" s="87"/>
      <c r="AN282" s="87"/>
      <c r="AO282" s="87"/>
      <c r="AP282" s="87"/>
      <c r="AQ282" s="87"/>
      <c r="AR282" s="87"/>
      <c r="AS282" s="87"/>
      <c r="AT282" s="87"/>
      <c r="AU282" s="87"/>
      <c r="AV282" s="87"/>
      <c r="AW282" s="87"/>
      <c r="AX282" s="87"/>
      <c r="AY282" s="87"/>
      <c r="AZ282" s="87"/>
      <c r="BA282" s="87"/>
      <c r="BB282" s="87"/>
      <c r="BC282" s="87"/>
      <c r="BD282" s="87"/>
      <c r="BE282" s="87"/>
      <c r="BF282" s="87"/>
      <c r="BG282" s="87"/>
      <c r="BH282" s="87"/>
      <c r="BI282" s="87"/>
      <c r="BJ282" s="87"/>
      <c r="BK282" s="87"/>
      <c r="BL282" s="87"/>
      <c r="BM282" s="87"/>
      <c r="BN282" s="87"/>
      <c r="BO282" s="87"/>
      <c r="BP282" s="87"/>
      <c r="BQ282" s="87"/>
      <c r="BR282" s="87"/>
      <c r="BS282" s="87"/>
      <c r="BT282" s="87"/>
      <c r="BU282" s="87"/>
      <c r="BV282" s="87"/>
      <c r="BW282" s="87"/>
      <c r="BX282" s="87"/>
      <c r="BY282" s="87"/>
      <c r="BZ282" s="87"/>
      <c r="CA282" s="87"/>
    </row>
    <row r="283" spans="1:79" x14ac:dyDescent="0.3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7"/>
      <c r="AK283" s="87"/>
      <c r="AL283" s="87"/>
      <c r="AM283" s="87"/>
      <c r="AN283" s="87"/>
      <c r="AO283" s="87"/>
      <c r="AP283" s="87"/>
      <c r="AQ283" s="87"/>
      <c r="AR283" s="87"/>
      <c r="AS283" s="87"/>
      <c r="AT283" s="87"/>
      <c r="AU283" s="87"/>
      <c r="AV283" s="87"/>
      <c r="AW283" s="87"/>
      <c r="AX283" s="87"/>
      <c r="AY283" s="87"/>
      <c r="AZ283" s="87"/>
      <c r="BA283" s="87"/>
      <c r="BB283" s="87"/>
      <c r="BC283" s="87"/>
      <c r="BD283" s="87"/>
      <c r="BE283" s="87"/>
      <c r="BF283" s="87"/>
      <c r="BG283" s="87"/>
      <c r="BH283" s="87"/>
      <c r="BI283" s="87"/>
      <c r="BJ283" s="87"/>
      <c r="BK283" s="87"/>
      <c r="BL283" s="87"/>
      <c r="BM283" s="87"/>
      <c r="BN283" s="87"/>
      <c r="BO283" s="87"/>
      <c r="BP283" s="87"/>
      <c r="BQ283" s="87"/>
      <c r="BR283" s="87"/>
      <c r="BS283" s="87"/>
      <c r="BT283" s="87"/>
      <c r="BU283" s="87"/>
      <c r="BV283" s="87"/>
      <c r="BW283" s="87"/>
      <c r="BX283" s="87"/>
      <c r="BY283" s="87"/>
      <c r="BZ283" s="87"/>
      <c r="CA283" s="87"/>
    </row>
    <row r="284" spans="1:79" x14ac:dyDescent="0.3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  <c r="AA284" s="87"/>
      <c r="AB284" s="87"/>
      <c r="AC284" s="87"/>
      <c r="AD284" s="87"/>
      <c r="AE284" s="87"/>
      <c r="AF284" s="87"/>
      <c r="AG284" s="87"/>
      <c r="AH284" s="87"/>
      <c r="AI284" s="87"/>
      <c r="AJ284" s="87"/>
      <c r="AK284" s="87"/>
      <c r="AL284" s="87"/>
      <c r="AM284" s="87"/>
      <c r="AN284" s="87"/>
      <c r="AO284" s="87"/>
      <c r="AP284" s="87"/>
      <c r="AQ284" s="87"/>
      <c r="AR284" s="87"/>
      <c r="AS284" s="87"/>
      <c r="AT284" s="87"/>
      <c r="AU284" s="87"/>
      <c r="AV284" s="87"/>
      <c r="AW284" s="87"/>
      <c r="AX284" s="87"/>
      <c r="AY284" s="87"/>
      <c r="AZ284" s="87"/>
      <c r="BA284" s="87"/>
      <c r="BB284" s="87"/>
      <c r="BC284" s="87"/>
      <c r="BD284" s="87"/>
      <c r="BE284" s="87"/>
      <c r="BF284" s="87"/>
      <c r="BG284" s="87"/>
      <c r="BH284" s="87"/>
      <c r="BI284" s="87"/>
      <c r="BJ284" s="87"/>
      <c r="BK284" s="87"/>
      <c r="BL284" s="87"/>
      <c r="BM284" s="87"/>
      <c r="BN284" s="87"/>
      <c r="BO284" s="87"/>
      <c r="BP284" s="87"/>
      <c r="BQ284" s="87"/>
      <c r="BR284" s="87"/>
      <c r="BS284" s="87"/>
      <c r="BT284" s="87"/>
      <c r="BU284" s="87"/>
      <c r="BV284" s="87"/>
      <c r="BW284" s="87"/>
      <c r="BX284" s="87"/>
      <c r="BY284" s="87"/>
      <c r="BZ284" s="87"/>
      <c r="CA284" s="87"/>
    </row>
    <row r="285" spans="1:79" x14ac:dyDescent="0.3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  <c r="AA285" s="87"/>
      <c r="AB285" s="87"/>
      <c r="AC285" s="87"/>
      <c r="AD285" s="87"/>
      <c r="AE285" s="87"/>
      <c r="AF285" s="87"/>
      <c r="AG285" s="87"/>
      <c r="AH285" s="87"/>
      <c r="AI285" s="87"/>
      <c r="AJ285" s="87"/>
      <c r="AK285" s="87"/>
      <c r="AL285" s="87"/>
      <c r="AM285" s="87"/>
      <c r="AN285" s="87"/>
      <c r="AO285" s="87"/>
      <c r="AP285" s="87"/>
      <c r="AQ285" s="87"/>
      <c r="AR285" s="87"/>
      <c r="AS285" s="87"/>
      <c r="AT285" s="87"/>
      <c r="AU285" s="87"/>
      <c r="AV285" s="87"/>
      <c r="AW285" s="87"/>
      <c r="AX285" s="87"/>
      <c r="AY285" s="87"/>
      <c r="AZ285" s="87"/>
      <c r="BA285" s="87"/>
      <c r="BB285" s="87"/>
      <c r="BC285" s="87"/>
      <c r="BD285" s="87"/>
      <c r="BE285" s="87"/>
      <c r="BF285" s="87"/>
      <c r="BG285" s="87"/>
      <c r="BH285" s="87"/>
      <c r="BI285" s="87"/>
      <c r="BJ285" s="87"/>
      <c r="BK285" s="87"/>
      <c r="BL285" s="87"/>
      <c r="BM285" s="87"/>
      <c r="BN285" s="87"/>
      <c r="BO285" s="87"/>
      <c r="BP285" s="87"/>
      <c r="BQ285" s="87"/>
      <c r="BR285" s="87"/>
      <c r="BS285" s="87"/>
      <c r="BT285" s="87"/>
      <c r="BU285" s="87"/>
      <c r="BV285" s="87"/>
      <c r="BW285" s="87"/>
      <c r="BX285" s="87"/>
      <c r="BY285" s="87"/>
      <c r="BZ285" s="87"/>
      <c r="CA285" s="87"/>
    </row>
    <row r="286" spans="1:79" x14ac:dyDescent="0.3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87"/>
      <c r="AB286" s="87"/>
      <c r="AC286" s="87"/>
      <c r="AD286" s="87"/>
      <c r="AE286" s="87"/>
      <c r="AF286" s="87"/>
      <c r="AG286" s="87"/>
      <c r="AH286" s="87"/>
      <c r="AI286" s="87"/>
      <c r="AJ286" s="87"/>
      <c r="AK286" s="87"/>
      <c r="AL286" s="87"/>
      <c r="AM286" s="87"/>
      <c r="AN286" s="87"/>
      <c r="AO286" s="87"/>
      <c r="AP286" s="87"/>
      <c r="AQ286" s="87"/>
      <c r="AR286" s="87"/>
      <c r="AS286" s="87"/>
      <c r="AT286" s="87"/>
      <c r="AU286" s="87"/>
      <c r="AV286" s="87"/>
      <c r="AW286" s="87"/>
      <c r="AX286" s="87"/>
      <c r="AY286" s="87"/>
      <c r="AZ286" s="87"/>
      <c r="BA286" s="87"/>
      <c r="BB286" s="87"/>
      <c r="BC286" s="87"/>
      <c r="BD286" s="87"/>
      <c r="BE286" s="87"/>
      <c r="BF286" s="87"/>
      <c r="BG286" s="87"/>
      <c r="BH286" s="87"/>
      <c r="BI286" s="87"/>
      <c r="BJ286" s="87"/>
      <c r="BK286" s="87"/>
      <c r="BL286" s="87"/>
      <c r="BM286" s="87"/>
      <c r="BN286" s="87"/>
      <c r="BO286" s="87"/>
      <c r="BP286" s="87"/>
      <c r="BQ286" s="87"/>
      <c r="BR286" s="87"/>
      <c r="BS286" s="87"/>
      <c r="BT286" s="87"/>
      <c r="BU286" s="87"/>
      <c r="BV286" s="87"/>
      <c r="BW286" s="87"/>
      <c r="BX286" s="87"/>
      <c r="BY286" s="87"/>
      <c r="BZ286" s="87"/>
      <c r="CA286" s="87"/>
    </row>
    <row r="287" spans="1:79" x14ac:dyDescent="0.3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  <c r="AA287" s="87"/>
      <c r="AB287" s="87"/>
      <c r="AC287" s="87"/>
      <c r="AD287" s="87"/>
      <c r="AE287" s="87"/>
      <c r="AF287" s="87"/>
      <c r="AG287" s="87"/>
      <c r="AH287" s="87"/>
      <c r="AI287" s="87"/>
      <c r="AJ287" s="87"/>
      <c r="AK287" s="87"/>
      <c r="AL287" s="87"/>
      <c r="AM287" s="87"/>
      <c r="AN287" s="87"/>
      <c r="AO287" s="87"/>
      <c r="AP287" s="87"/>
      <c r="AQ287" s="87"/>
      <c r="AR287" s="87"/>
      <c r="AS287" s="87"/>
      <c r="AT287" s="87"/>
      <c r="AU287" s="87"/>
      <c r="AV287" s="87"/>
      <c r="AW287" s="87"/>
      <c r="AX287" s="87"/>
      <c r="AY287" s="87"/>
      <c r="AZ287" s="87"/>
      <c r="BA287" s="87"/>
      <c r="BB287" s="87"/>
      <c r="BC287" s="87"/>
      <c r="BD287" s="87"/>
      <c r="BE287" s="87"/>
      <c r="BF287" s="87"/>
      <c r="BG287" s="87"/>
      <c r="BH287" s="87"/>
      <c r="BI287" s="87"/>
      <c r="BJ287" s="87"/>
      <c r="BK287" s="87"/>
      <c r="BL287" s="87"/>
      <c r="BM287" s="87"/>
      <c r="BN287" s="87"/>
      <c r="BO287" s="87"/>
      <c r="BP287" s="87"/>
      <c r="BQ287" s="87"/>
      <c r="BR287" s="87"/>
      <c r="BS287" s="87"/>
      <c r="BT287" s="87"/>
      <c r="BU287" s="87"/>
      <c r="BV287" s="87"/>
      <c r="BW287" s="87"/>
      <c r="BX287" s="87"/>
      <c r="BY287" s="87"/>
      <c r="BZ287" s="87"/>
      <c r="CA287" s="87"/>
    </row>
    <row r="288" spans="1:79" x14ac:dyDescent="0.3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87"/>
      <c r="AB288" s="87"/>
      <c r="AC288" s="87"/>
      <c r="AD288" s="87"/>
      <c r="AE288" s="87"/>
      <c r="AF288" s="87"/>
      <c r="AG288" s="87"/>
      <c r="AH288" s="87"/>
      <c r="AI288" s="87"/>
      <c r="AJ288" s="87"/>
      <c r="AK288" s="87"/>
      <c r="AL288" s="87"/>
      <c r="AM288" s="87"/>
      <c r="AN288" s="87"/>
      <c r="AO288" s="87"/>
      <c r="AP288" s="87"/>
      <c r="AQ288" s="87"/>
      <c r="AR288" s="87"/>
      <c r="AS288" s="87"/>
      <c r="AT288" s="87"/>
      <c r="AU288" s="87"/>
      <c r="AV288" s="87"/>
      <c r="AW288" s="87"/>
      <c r="AX288" s="87"/>
      <c r="AY288" s="87"/>
      <c r="AZ288" s="87"/>
      <c r="BA288" s="87"/>
      <c r="BB288" s="87"/>
      <c r="BC288" s="87"/>
      <c r="BD288" s="87"/>
      <c r="BE288" s="87"/>
      <c r="BF288" s="87"/>
      <c r="BG288" s="87"/>
      <c r="BH288" s="87"/>
      <c r="BI288" s="87"/>
      <c r="BJ288" s="87"/>
      <c r="BK288" s="87"/>
      <c r="BL288" s="87"/>
      <c r="BM288" s="87"/>
      <c r="BN288" s="87"/>
      <c r="BO288" s="87"/>
      <c r="BP288" s="87"/>
      <c r="BQ288" s="87"/>
      <c r="BR288" s="87"/>
      <c r="BS288" s="87"/>
      <c r="BT288" s="87"/>
      <c r="BU288" s="87"/>
      <c r="BV288" s="87"/>
      <c r="BW288" s="87"/>
      <c r="BX288" s="87"/>
      <c r="BY288" s="87"/>
      <c r="BZ288" s="87"/>
      <c r="CA288" s="87"/>
    </row>
    <row r="289" spans="1:79" x14ac:dyDescent="0.3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  <c r="AA289" s="87"/>
      <c r="AB289" s="87"/>
      <c r="AC289" s="87"/>
      <c r="AD289" s="87"/>
      <c r="AE289" s="87"/>
      <c r="AF289" s="87"/>
      <c r="AG289" s="87"/>
      <c r="AH289" s="87"/>
      <c r="AI289" s="87"/>
      <c r="AJ289" s="87"/>
      <c r="AK289" s="87"/>
      <c r="AL289" s="87"/>
      <c r="AM289" s="87"/>
      <c r="AN289" s="87"/>
      <c r="AO289" s="87"/>
      <c r="AP289" s="87"/>
      <c r="AQ289" s="87"/>
      <c r="AR289" s="87"/>
      <c r="AS289" s="87"/>
      <c r="AT289" s="87"/>
      <c r="AU289" s="87"/>
      <c r="AV289" s="87"/>
      <c r="AW289" s="87"/>
      <c r="AX289" s="87"/>
      <c r="AY289" s="87"/>
      <c r="AZ289" s="87"/>
      <c r="BA289" s="87"/>
      <c r="BB289" s="87"/>
      <c r="BC289" s="87"/>
      <c r="BD289" s="87"/>
      <c r="BE289" s="87"/>
      <c r="BF289" s="87"/>
      <c r="BG289" s="87"/>
      <c r="BH289" s="87"/>
      <c r="BI289" s="87"/>
      <c r="BJ289" s="87"/>
      <c r="BK289" s="87"/>
      <c r="BL289" s="87"/>
      <c r="BM289" s="87"/>
      <c r="BN289" s="87"/>
      <c r="BO289" s="87"/>
      <c r="BP289" s="87"/>
      <c r="BQ289" s="87"/>
      <c r="BR289" s="87"/>
      <c r="BS289" s="87"/>
      <c r="BT289" s="87"/>
      <c r="BU289" s="87"/>
      <c r="BV289" s="87"/>
      <c r="BW289" s="87"/>
      <c r="BX289" s="87"/>
      <c r="BY289" s="87"/>
      <c r="BZ289" s="87"/>
      <c r="CA289" s="87"/>
    </row>
    <row r="290" spans="1:79" x14ac:dyDescent="0.3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87"/>
      <c r="AB290" s="87"/>
      <c r="AC290" s="87"/>
      <c r="AD290" s="87"/>
      <c r="AE290" s="87"/>
      <c r="AF290" s="87"/>
      <c r="AG290" s="87"/>
      <c r="AH290" s="87"/>
      <c r="AI290" s="87"/>
      <c r="AJ290" s="87"/>
      <c r="AK290" s="87"/>
      <c r="AL290" s="87"/>
      <c r="AM290" s="87"/>
      <c r="AN290" s="87"/>
      <c r="AO290" s="87"/>
      <c r="AP290" s="87"/>
      <c r="AQ290" s="87"/>
      <c r="AR290" s="87"/>
      <c r="AS290" s="87"/>
      <c r="AT290" s="87"/>
      <c r="AU290" s="87"/>
      <c r="AV290" s="87"/>
      <c r="AW290" s="87"/>
      <c r="AX290" s="87"/>
      <c r="AY290" s="87"/>
      <c r="AZ290" s="87"/>
      <c r="BA290" s="87"/>
      <c r="BB290" s="87"/>
      <c r="BC290" s="87"/>
      <c r="BD290" s="87"/>
      <c r="BE290" s="87"/>
      <c r="BF290" s="87"/>
      <c r="BG290" s="87"/>
      <c r="BH290" s="87"/>
      <c r="BI290" s="87"/>
      <c r="BJ290" s="87"/>
      <c r="BK290" s="87"/>
      <c r="BL290" s="87"/>
      <c r="BM290" s="87"/>
      <c r="BN290" s="87"/>
      <c r="BO290" s="87"/>
      <c r="BP290" s="87"/>
      <c r="BQ290" s="87"/>
      <c r="BR290" s="87"/>
      <c r="BS290" s="87"/>
      <c r="BT290" s="87"/>
      <c r="BU290" s="87"/>
      <c r="BV290" s="87"/>
      <c r="BW290" s="87"/>
      <c r="BX290" s="87"/>
      <c r="BY290" s="87"/>
      <c r="BZ290" s="87"/>
      <c r="CA290" s="87"/>
    </row>
    <row r="291" spans="1:79" x14ac:dyDescent="0.3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87"/>
      <c r="AB291" s="87"/>
      <c r="AC291" s="87"/>
      <c r="AD291" s="87"/>
      <c r="AE291" s="87"/>
      <c r="AF291" s="87"/>
      <c r="AG291" s="87"/>
      <c r="AH291" s="87"/>
      <c r="AI291" s="87"/>
      <c r="AJ291" s="87"/>
      <c r="AK291" s="87"/>
      <c r="AL291" s="87"/>
      <c r="AM291" s="87"/>
      <c r="AN291" s="87"/>
      <c r="AO291" s="87"/>
      <c r="AP291" s="87"/>
      <c r="AQ291" s="87"/>
      <c r="AR291" s="87"/>
      <c r="AS291" s="87"/>
      <c r="AT291" s="87"/>
      <c r="AU291" s="87"/>
      <c r="AV291" s="87"/>
      <c r="AW291" s="87"/>
      <c r="AX291" s="87"/>
      <c r="AY291" s="87"/>
      <c r="AZ291" s="87"/>
      <c r="BA291" s="87"/>
      <c r="BB291" s="87"/>
      <c r="BC291" s="87"/>
      <c r="BD291" s="87"/>
      <c r="BE291" s="87"/>
      <c r="BF291" s="87"/>
      <c r="BG291" s="87"/>
      <c r="BH291" s="87"/>
      <c r="BI291" s="87"/>
      <c r="BJ291" s="87"/>
      <c r="BK291" s="87"/>
      <c r="BL291" s="87"/>
      <c r="BM291" s="87"/>
      <c r="BN291" s="87"/>
      <c r="BO291" s="87"/>
      <c r="BP291" s="87"/>
      <c r="BQ291" s="87"/>
      <c r="BR291" s="87"/>
      <c r="BS291" s="87"/>
      <c r="BT291" s="87"/>
      <c r="BU291" s="87"/>
      <c r="BV291" s="87"/>
      <c r="BW291" s="87"/>
      <c r="BX291" s="87"/>
      <c r="BY291" s="87"/>
      <c r="BZ291" s="87"/>
      <c r="CA291" s="87"/>
    </row>
    <row r="292" spans="1:79" x14ac:dyDescent="0.3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  <c r="AA292" s="87"/>
      <c r="AB292" s="87"/>
      <c r="AC292" s="87"/>
      <c r="AD292" s="87"/>
      <c r="AE292" s="87"/>
      <c r="AF292" s="87"/>
      <c r="AG292" s="87"/>
      <c r="AH292" s="87"/>
      <c r="AI292" s="87"/>
      <c r="AJ292" s="87"/>
      <c r="AK292" s="87"/>
      <c r="AL292" s="87"/>
      <c r="AM292" s="87"/>
      <c r="AN292" s="87"/>
      <c r="AO292" s="87"/>
      <c r="AP292" s="87"/>
      <c r="AQ292" s="87"/>
      <c r="AR292" s="87"/>
      <c r="AS292" s="87"/>
      <c r="AT292" s="87"/>
      <c r="AU292" s="87"/>
      <c r="AV292" s="87"/>
      <c r="AW292" s="87"/>
      <c r="AX292" s="87"/>
      <c r="AY292" s="87"/>
      <c r="AZ292" s="87"/>
      <c r="BA292" s="87"/>
      <c r="BB292" s="87"/>
      <c r="BC292" s="87"/>
      <c r="BD292" s="87"/>
      <c r="BE292" s="87"/>
      <c r="BF292" s="87"/>
      <c r="BG292" s="87"/>
      <c r="BH292" s="87"/>
      <c r="BI292" s="87"/>
      <c r="BJ292" s="87"/>
      <c r="BK292" s="87"/>
      <c r="BL292" s="87"/>
      <c r="BM292" s="87"/>
      <c r="BN292" s="87"/>
      <c r="BO292" s="87"/>
      <c r="BP292" s="87"/>
      <c r="BQ292" s="87"/>
      <c r="BR292" s="87"/>
      <c r="BS292" s="87"/>
      <c r="BT292" s="87"/>
      <c r="BU292" s="87"/>
      <c r="BV292" s="87"/>
      <c r="BW292" s="87"/>
      <c r="BX292" s="87"/>
      <c r="BY292" s="87"/>
      <c r="BZ292" s="87"/>
      <c r="CA292" s="87"/>
    </row>
    <row r="293" spans="1:79" x14ac:dyDescent="0.3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  <c r="AA293" s="87"/>
      <c r="AB293" s="87"/>
      <c r="AC293" s="87"/>
      <c r="AD293" s="87"/>
      <c r="AE293" s="87"/>
      <c r="AF293" s="87"/>
      <c r="AG293" s="87"/>
      <c r="AH293" s="87"/>
      <c r="AI293" s="87"/>
      <c r="AJ293" s="87"/>
      <c r="AK293" s="87"/>
      <c r="AL293" s="87"/>
      <c r="AM293" s="87"/>
      <c r="AN293" s="87"/>
      <c r="AO293" s="87"/>
      <c r="AP293" s="87"/>
      <c r="AQ293" s="87"/>
      <c r="AR293" s="87"/>
      <c r="AS293" s="87"/>
      <c r="AT293" s="87"/>
      <c r="AU293" s="87"/>
      <c r="AV293" s="87"/>
      <c r="AW293" s="87"/>
      <c r="AX293" s="87"/>
      <c r="AY293" s="87"/>
      <c r="AZ293" s="87"/>
      <c r="BA293" s="87"/>
      <c r="BB293" s="87"/>
      <c r="BC293" s="87"/>
      <c r="BD293" s="87"/>
      <c r="BE293" s="87"/>
      <c r="BF293" s="87"/>
      <c r="BG293" s="87"/>
      <c r="BH293" s="87"/>
      <c r="BI293" s="87"/>
      <c r="BJ293" s="87"/>
      <c r="BK293" s="87"/>
      <c r="BL293" s="87"/>
      <c r="BM293" s="87"/>
      <c r="BN293" s="87"/>
      <c r="BO293" s="87"/>
      <c r="BP293" s="87"/>
      <c r="BQ293" s="87"/>
      <c r="BR293" s="87"/>
      <c r="BS293" s="87"/>
      <c r="BT293" s="87"/>
      <c r="BU293" s="87"/>
      <c r="BV293" s="87"/>
      <c r="BW293" s="87"/>
      <c r="BX293" s="87"/>
      <c r="BY293" s="87"/>
      <c r="BZ293" s="87"/>
      <c r="CA293" s="87"/>
    </row>
  </sheetData>
  <sheetProtection sheet="1" objects="1" scenarios="1"/>
  <sortState xmlns:xlrd2="http://schemas.microsoft.com/office/spreadsheetml/2017/richdata2" ref="A135:AK163">
    <sortCondition ref="C135:C163"/>
    <sortCondition ref="A135:A163"/>
  </sortState>
  <pageMargins left="0.2" right="0.2" top="0.25" bottom="0.2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78-79 Player Stats</vt:lpstr>
      <vt:lpstr>'78-79 Player Stats'!Print_Area</vt:lpstr>
      <vt:lpstr>'78-79 Player Stats'!Print_Titles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2024-11-30T17:21:14Z</cp:lastPrinted>
  <dcterms:created xsi:type="dcterms:W3CDTF">2016-09-21T00:02:38Z</dcterms:created>
  <dcterms:modified xsi:type="dcterms:W3CDTF">2025-06-23T12:50:55Z</dcterms:modified>
</cp:coreProperties>
</file>