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lwaukee Does\"/>
    </mc:Choice>
  </mc:AlternateContent>
  <xr:revisionPtr revIDLastSave="0" documentId="13_ncr:1_{66BFBBD9-2CA8-4FCC-A00C-A60C670A3C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2" r:id="rId1"/>
  </sheets>
  <definedNames>
    <definedName name="_xlnm.Print_Area" localSheetId="0">'79-80 Player Stats'!$A$1:$AN$31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" i="2" l="1"/>
  <c r="AG23" i="2"/>
  <c r="AE23" i="2"/>
  <c r="AF23" i="2" s="1"/>
  <c r="AD23" i="2"/>
  <c r="AA23" i="2"/>
  <c r="AB23" i="2" s="1"/>
  <c r="X23" i="2"/>
  <c r="T23" i="2"/>
  <c r="S23" i="2"/>
  <c r="P23" i="2"/>
  <c r="O23" i="2"/>
  <c r="M23" i="2"/>
  <c r="L23" i="2"/>
  <c r="I23" i="2"/>
  <c r="H23" i="2"/>
  <c r="AK5" i="2"/>
  <c r="G5" i="2"/>
  <c r="F23" i="2"/>
  <c r="U21" i="2"/>
  <c r="Q21" i="2"/>
  <c r="J21" i="2"/>
  <c r="AI14" i="2"/>
  <c r="AJ14" i="2" s="1"/>
  <c r="AF14" i="2"/>
  <c r="AB14" i="2"/>
  <c r="Y14" i="2"/>
  <c r="U14" i="2"/>
  <c r="Q14" i="2"/>
  <c r="J14" i="2"/>
  <c r="G14" i="2"/>
  <c r="AI8" i="2"/>
  <c r="AJ8" i="2" s="1"/>
  <c r="AF8" i="2"/>
  <c r="AB8" i="2"/>
  <c r="Y8" i="2"/>
  <c r="U8" i="2"/>
  <c r="AK8" i="2" s="1"/>
  <c r="Q8" i="2"/>
  <c r="J8" i="2"/>
  <c r="G8" i="2"/>
  <c r="AI6" i="2"/>
  <c r="AJ6" i="2" s="1"/>
  <c r="AF6" i="2"/>
  <c r="AB6" i="2"/>
  <c r="Y6" i="2"/>
  <c r="U6" i="2"/>
  <c r="AK6" i="2" s="1"/>
  <c r="Q6" i="2"/>
  <c r="J6" i="2"/>
  <c r="G6" i="2"/>
  <c r="AI20" i="2"/>
  <c r="AJ20" i="2" s="1"/>
  <c r="AI19" i="2"/>
  <c r="AJ19" i="2" s="1"/>
  <c r="AI18" i="2"/>
  <c r="AI17" i="2"/>
  <c r="AJ17" i="2" s="1"/>
  <c r="AI16" i="2"/>
  <c r="AJ16" i="2" s="1"/>
  <c r="AI15" i="2"/>
  <c r="AJ15" i="2" s="1"/>
  <c r="AI13" i="2"/>
  <c r="AJ13" i="2" s="1"/>
  <c r="AI12" i="2"/>
  <c r="AJ12" i="2" s="1"/>
  <c r="AJ11" i="2"/>
  <c r="AI10" i="2"/>
  <c r="AI9" i="2"/>
  <c r="AK9" i="2" s="1"/>
  <c r="U20" i="2"/>
  <c r="V20" i="2" s="1"/>
  <c r="U19" i="2"/>
  <c r="V19" i="2" s="1"/>
  <c r="U18" i="2"/>
  <c r="V18" i="2" s="1"/>
  <c r="U17" i="2"/>
  <c r="V17" i="2" s="1"/>
  <c r="U16" i="2"/>
  <c r="V16" i="2" s="1"/>
  <c r="U15" i="2"/>
  <c r="V15" i="2" s="1"/>
  <c r="U13" i="2"/>
  <c r="V13" i="2" s="1"/>
  <c r="U12" i="2"/>
  <c r="V12" i="2" s="1"/>
  <c r="U11" i="2"/>
  <c r="V11" i="2" s="1"/>
  <c r="U10" i="2"/>
  <c r="U9" i="2"/>
  <c r="AF20" i="2"/>
  <c r="AF19" i="2"/>
  <c r="AF18" i="2"/>
  <c r="AF17" i="2"/>
  <c r="AF16" i="2"/>
  <c r="AF15" i="2"/>
  <c r="AF13" i="2"/>
  <c r="AF12" i="2"/>
  <c r="AF11" i="2"/>
  <c r="AF10" i="2"/>
  <c r="AF9" i="2"/>
  <c r="AB20" i="2"/>
  <c r="AB19" i="2"/>
  <c r="AB18" i="2"/>
  <c r="AB17" i="2"/>
  <c r="AB16" i="2"/>
  <c r="AB15" i="2"/>
  <c r="AB13" i="2"/>
  <c r="AB12" i="2"/>
  <c r="AB11" i="2"/>
  <c r="AB10" i="2"/>
  <c r="AB9" i="2"/>
  <c r="Y20" i="2"/>
  <c r="Y19" i="2"/>
  <c r="Y18" i="2"/>
  <c r="Y17" i="2"/>
  <c r="Y16" i="2"/>
  <c r="Y15" i="2"/>
  <c r="Y13" i="2"/>
  <c r="Y12" i="2"/>
  <c r="Y11" i="2"/>
  <c r="Y10" i="2"/>
  <c r="Y9" i="2"/>
  <c r="V10" i="2"/>
  <c r="V9" i="2"/>
  <c r="Q20" i="2"/>
  <c r="Q19" i="2"/>
  <c r="Q18" i="2"/>
  <c r="Q17" i="2"/>
  <c r="Q16" i="2"/>
  <c r="Q15" i="2"/>
  <c r="Q13" i="2"/>
  <c r="Q12" i="2"/>
  <c r="Q11" i="2"/>
  <c r="Q10" i="2"/>
  <c r="Q9" i="2"/>
  <c r="J20" i="2"/>
  <c r="J19" i="2"/>
  <c r="J18" i="2"/>
  <c r="J17" i="2"/>
  <c r="J16" i="2"/>
  <c r="J15" i="2"/>
  <c r="J13" i="2"/>
  <c r="J12" i="2"/>
  <c r="J11" i="2"/>
  <c r="J10" i="2"/>
  <c r="J9" i="2"/>
  <c r="G20" i="2"/>
  <c r="G19" i="2"/>
  <c r="G18" i="2"/>
  <c r="G17" i="2"/>
  <c r="G16" i="2"/>
  <c r="G15" i="2"/>
  <c r="G13" i="2"/>
  <c r="G12" i="2"/>
  <c r="G11" i="2"/>
  <c r="G10" i="2"/>
  <c r="G9" i="2"/>
  <c r="AK10" i="2" l="1"/>
  <c r="AK14" i="2"/>
  <c r="AK11" i="2"/>
  <c r="V14" i="2"/>
  <c r="V8" i="2"/>
  <c r="V6" i="2"/>
  <c r="AK20" i="2"/>
  <c r="AK19" i="2"/>
  <c r="AK18" i="2"/>
  <c r="AJ18" i="2"/>
  <c r="AK16" i="2"/>
  <c r="AK15" i="2"/>
  <c r="AK12" i="2"/>
  <c r="AK13" i="2"/>
  <c r="AK17" i="2"/>
  <c r="AJ9" i="2"/>
  <c r="AJ10" i="2"/>
  <c r="AI26" i="2" l="1"/>
  <c r="G24" i="2"/>
  <c r="H25" i="2" s="1"/>
  <c r="AI7" i="2"/>
  <c r="AI23" i="2" s="1"/>
  <c r="AJ23" i="2" s="1"/>
  <c r="AF7" i="2"/>
  <c r="AB7" i="2"/>
  <c r="Y7" i="2"/>
  <c r="U7" i="2"/>
  <c r="Q7" i="2"/>
  <c r="J7" i="2"/>
  <c r="G7" i="2"/>
  <c r="V7" i="2" l="1"/>
  <c r="U23" i="2"/>
  <c r="V23" i="2" s="1"/>
  <c r="J23" i="2"/>
  <c r="AK7" i="2"/>
  <c r="Q23" i="2"/>
  <c r="AJ7" i="2"/>
  <c r="AI25" i="2"/>
  <c r="AI27" i="2"/>
  <c r="AI28" i="2" l="1"/>
  <c r="AK23" i="2" l="1"/>
</calcChain>
</file>

<file path=xl/sharedStrings.xml><?xml version="1.0" encoding="utf-8"?>
<sst xmlns="http://schemas.openxmlformats.org/spreadsheetml/2006/main" count="156" uniqueCount="94">
  <si>
    <t>MILWAUKEE DOES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</si>
  <si>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</si>
  <si>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</si>
  <si>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</si>
  <si>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</si>
  <si>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</si>
  <si>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</si>
  <si>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</si>
  <si>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</si>
  <si>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</si>
  <si>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3FGA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</si>
  <si>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</si>
  <si>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</si>
  <si>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</si>
  <si>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</si>
  <si>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</si>
  <si>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</si>
  <si>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</si>
  <si>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</si>
  <si>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</si>
  <si>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</si>
  <si>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</si>
  <si>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</si>
  <si>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</si>
  <si>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</si>
  <si>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</si>
  <si>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</si>
  <si>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</si>
  <si>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</si>
  <si>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Milwaukee Does</t>
  </si>
  <si>
    <t>Dennis, Brenda</t>
  </si>
  <si>
    <t>Smith, Joanie</t>
  </si>
  <si>
    <t>Ellis, Cindy</t>
  </si>
  <si>
    <t>Booker, Gerry</t>
  </si>
  <si>
    <t>OT</t>
  </si>
  <si>
    <t>Chapman, Brenda</t>
  </si>
  <si>
    <t>------------</t>
  </si>
  <si>
    <t>1979 - 80</t>
  </si>
  <si>
    <t>College</t>
  </si>
  <si>
    <t>Ht.</t>
  </si>
  <si>
    <t>79 - 80</t>
  </si>
  <si>
    <t>Marshall Univ.</t>
  </si>
  <si>
    <t>5'7"</t>
  </si>
  <si>
    <t>5'11"</t>
  </si>
  <si>
    <t>Gamble, Carolyn</t>
  </si>
  <si>
    <t>Shaw College</t>
  </si>
  <si>
    <t>6'1"</t>
  </si>
  <si>
    <t>Griffith, Denise</t>
  </si>
  <si>
    <t>Morales, Diane</t>
  </si>
  <si>
    <t>5'10"</t>
  </si>
  <si>
    <t>Nestor, Heidi</t>
  </si>
  <si>
    <t>U.C.L.A.</t>
  </si>
  <si>
    <t>Prevost, Deb</t>
  </si>
  <si>
    <t>White, Ethel</t>
  </si>
  <si>
    <t>High Point College</t>
  </si>
  <si>
    <t>5'6"</t>
  </si>
  <si>
    <t>McWhorter, Charlene</t>
  </si>
  <si>
    <t>Carney, Mary</t>
  </si>
  <si>
    <t>No.</t>
  </si>
  <si>
    <t xml:space="preserve"> x 240</t>
  </si>
  <si>
    <t xml:space="preserve"> x 25</t>
  </si>
  <si>
    <t>Benedict College</t>
  </si>
  <si>
    <t>Western Kentucky Univ.</t>
  </si>
  <si>
    <t>5'8"</t>
  </si>
  <si>
    <t>Illinois State Univ.</t>
  </si>
  <si>
    <t>Eastern Montana Univ.</t>
  </si>
  <si>
    <t>Arizona State Univ.</t>
  </si>
  <si>
    <t>Kennedy, Peggy</t>
  </si>
  <si>
    <t>Thomas, Lisa</t>
  </si>
  <si>
    <t>Wayne State Univ.</t>
  </si>
  <si>
    <t>Northern Arizona</t>
  </si>
  <si>
    <t>6'2"</t>
  </si>
  <si>
    <t>6'3"</t>
  </si>
  <si>
    <t xml:space="preserve"> 2 pts</t>
  </si>
  <si>
    <t xml:space="preserve"> 3 pts</t>
  </si>
  <si>
    <t xml:space="preserve"> FTs</t>
  </si>
  <si>
    <t>TOTAL</t>
  </si>
  <si>
    <t>OK</t>
  </si>
  <si>
    <t>Greene, Vivian</t>
  </si>
  <si>
    <t>Adjustment</t>
  </si>
  <si>
    <t>1979 - 1980  Player Stats</t>
  </si>
  <si>
    <t xml:space="preserve"> 79 - 80</t>
  </si>
  <si>
    <t>Games scores = 3,138</t>
  </si>
  <si>
    <t>Norfolk State</t>
  </si>
  <si>
    <t>Univ. Wisconsin</t>
  </si>
  <si>
    <t>Univ. of Louisville</t>
  </si>
  <si>
    <t>Error:</t>
  </si>
  <si>
    <t>Albany State</t>
  </si>
  <si>
    <t xml:space="preserve">  The Orange Names were listed as Not With Team (NWT)</t>
  </si>
  <si>
    <t xml:space="preserve">  I am confident of only FGM, FTM, &amp; PTS for Individuals &amp; the Team</t>
  </si>
  <si>
    <t>All the other holes will be lost to History.</t>
  </si>
  <si>
    <t xml:space="preserve">  Yellow Highlight means their totals have been adjusted per Box Scores</t>
  </si>
  <si>
    <t>5'5"</t>
  </si>
  <si>
    <t>Univ. of Ill.-Chicago Circle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</si>
</sst>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6" fontId="5" fillId="0" borderId="0" xfId="1" applyNumberFormat="1" applyFont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/>
    <xf numFmtId="2" fontId="7" fillId="2" borderId="0" xfId="0" applyNumberFormat="1" applyFont="1" applyFill="1"/>
    <xf numFmtId="164" fontId="7" fillId="2" borderId="0" xfId="0" applyNumberFormat="1" applyFont="1" applyFill="1"/>
    <xf numFmtId="165" fontId="7" fillId="2" borderId="0" xfId="0" applyNumberFormat="1" applyFont="1" applyFill="1"/>
    <xf numFmtId="166" fontId="7" fillId="2" borderId="0" xfId="1" applyNumberFormat="1" applyFont="1" applyFill="1"/>
    <xf numFmtId="0" fontId="11" fillId="0" borderId="0" xfId="0" applyFont="1"/>
    <xf numFmtId="0" fontId="3" fillId="3" borderId="0" xfId="0" applyFont="1" applyFill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164" fontId="1" fillId="3" borderId="0" xfId="0" applyNumberFormat="1" applyFont="1" applyFill="1"/>
    <xf numFmtId="0" fontId="12" fillId="0" borderId="0" xfId="0" applyFont="1"/>
    <xf numFmtId="0" fontId="6" fillId="0" borderId="0" xfId="0" applyFont="1" applyAlignment="1">
      <alignment horizontal="left"/>
    </xf>
    <xf numFmtId="2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3" borderId="0" xfId="0" applyFont="1" applyFill="1"/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166" fontId="5" fillId="0" borderId="0" xfId="1" applyNumberFormat="1" applyFont="1" applyAlignment="1">
      <alignment horizontal="right"/>
    </xf>
    <xf numFmtId="0" fontId="8" fillId="4" borderId="0" xfId="0" applyFont="1" applyFill="1" applyAlignment="1">
      <alignment horizontal="center"/>
    </xf>
    <xf numFmtId="0" fontId="5" fillId="4" borderId="0" xfId="0" applyFont="1" applyFill="1"/>
    <xf numFmtId="166" fontId="5" fillId="4" borderId="0" xfId="0" applyNumberFormat="1" applyFont="1" applyFill="1"/>
    <xf numFmtId="2" fontId="5" fillId="4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0" fontId="15" fillId="4" borderId="0" xfId="0" applyFont="1" applyFill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8" fillId="5" borderId="0" xfId="0" applyFont="1" applyFill="1" applyAlignment="1">
      <alignment horizontal="center"/>
    </xf>
    <xf numFmtId="2" fontId="5" fillId="5" borderId="0" xfId="0" applyNumberFormat="1" applyFont="1" applyFill="1"/>
    <xf numFmtId="164" fontId="5" fillId="5" borderId="0" xfId="0" applyNumberFormat="1" applyFont="1" applyFill="1"/>
    <xf numFmtId="165" fontId="5" fillId="5" borderId="0" xfId="0" applyNumberFormat="1" applyFont="1" applyFill="1"/>
    <xf numFmtId="0" fontId="8" fillId="5" borderId="0" xfId="0" applyFont="1" applyFill="1"/>
    <xf numFmtId="0" fontId="5" fillId="2" borderId="1" xfId="0" applyFont="1" applyFill="1" applyBorder="1"/>
    <xf numFmtId="166" fontId="5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B955-54D4-4098-8126-BFBFE72721A4}">
  <sheetPr>
    <pageSetUpPr fitToPage="1"/>
  </sheetPr>
  <dimension ref="A1:AN31"/>
  <sheetViews>
    <sheetView tabSelected="1" workbookViewId="0"/>
  </sheetViews>
  <sheetFormatPr defaultRowHeight="14.4" x14ac:dyDescent="0.3"/>
  <cols>
    <col min="1" max="1" width="7.5546875" bestFit="1" customWidth="1"/>
    <col min="2" max="2" width="13.6640625" customWidth="1"/>
    <col min="3" max="3" width="15.44140625" bestFit="1" customWidth="1"/>
    <col min="4" max="4" width="5.44140625" customWidth="1"/>
    <col min="5" max="5" width="4" customWidth="1"/>
    <col min="6" max="7" width="6.6640625" customWidth="1"/>
    <col min="8" max="8" width="8.33203125" customWidth="1"/>
    <col min="9" max="10" width="6.6640625" customWidth="1"/>
    <col min="11" max="11" width="1.5546875" customWidth="1"/>
    <col min="12" max="12" width="7.33203125" customWidth="1"/>
    <col min="13" max="13" width="6.6640625" customWidth="1"/>
    <col min="14" max="14" width="1.5546875" customWidth="1"/>
    <col min="15" max="16" width="6.6640625" customWidth="1"/>
    <col min="17" max="17" width="7.5546875" customWidth="1"/>
    <col min="18" max="18" width="1.5546875" customWidth="1"/>
    <col min="19" max="19" width="6.6640625" customWidth="1"/>
    <col min="20" max="20" width="7.33203125" customWidth="1"/>
    <col min="21" max="21" width="7" customWidth="1"/>
    <col min="22" max="22" width="7.44140625" customWidth="1"/>
    <col min="23" max="23" width="1.5546875" customWidth="1"/>
    <col min="24" max="24" width="6.6640625" customWidth="1"/>
    <col min="25" max="25" width="7.44140625" customWidth="1"/>
    <col min="26" max="26" width="1.5546875" customWidth="1"/>
    <col min="27" max="28" width="6.6640625" customWidth="1"/>
    <col min="29" max="29" width="1.5546875" customWidth="1"/>
    <col min="30" max="30" width="5.6640625" customWidth="1"/>
    <col min="31" max="33" width="6.6640625" customWidth="1"/>
    <col min="34" max="34" width="1.5546875" customWidth="1"/>
    <col min="35" max="36" width="6.6640625" customWidth="1"/>
    <col min="37" max="37" width="9" customWidth="1"/>
    <col min="38" max="38" width="1.5546875" customWidth="1"/>
    <col min="39" max="39" width="23.33203125" customWidth="1"/>
    <col min="40" max="40" width="5.6640625" customWidth="1"/>
  </cols>
  <sheetData>
    <row r="1" spans="1:40" ht="21" x14ac:dyDescent="0.4">
      <c r="A1" s="48" t="s">
        <v>0</v>
      </c>
      <c r="B1" s="47"/>
      <c r="C1" s="48"/>
      <c r="D1" s="49"/>
      <c r="E1" s="48" t="s">
        <v>80</v>
      </c>
      <c r="F1" s="4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7.399999999999999" x14ac:dyDescent="0.3">
      <c r="A2" s="3"/>
      <c r="B2" s="50"/>
      <c r="C2" s="3"/>
      <c r="D2" s="3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3">
      <c r="A3" s="1"/>
      <c r="B3" s="1"/>
      <c r="C3" s="11"/>
      <c r="E3" s="12"/>
      <c r="F3" s="12"/>
      <c r="G3" s="12"/>
      <c r="H3" s="12"/>
      <c r="I3" s="12"/>
      <c r="J3" s="12"/>
      <c r="K3" s="12"/>
      <c r="L3" s="12"/>
      <c r="M3" s="1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x14ac:dyDescent="0.3">
      <c r="A4" s="4" t="s">
        <v>37</v>
      </c>
      <c r="B4" s="5" t="s">
        <v>1</v>
      </c>
      <c r="C4" s="5" t="s">
        <v>2</v>
      </c>
      <c r="D4" s="5" t="s">
        <v>58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30"/>
      <c r="L4" s="5" t="s">
        <v>9</v>
      </c>
      <c r="M4" s="5" t="s">
        <v>10</v>
      </c>
      <c r="N4" s="30"/>
      <c r="O4" s="5" t="s">
        <v>11</v>
      </c>
      <c r="P4" s="5" t="s">
        <v>12</v>
      </c>
      <c r="Q4" s="5" t="s">
        <v>13</v>
      </c>
      <c r="R4" s="30"/>
      <c r="S4" s="5" t="s">
        <v>14</v>
      </c>
      <c r="T4" s="5" t="s">
        <v>15</v>
      </c>
      <c r="U4" s="5" t="s">
        <v>16</v>
      </c>
      <c r="V4" s="5" t="s">
        <v>17</v>
      </c>
      <c r="W4" s="30"/>
      <c r="X4" s="5" t="s">
        <v>18</v>
      </c>
      <c r="Y4" s="5" t="s">
        <v>19</v>
      </c>
      <c r="Z4" s="30"/>
      <c r="AA4" s="5" t="s">
        <v>20</v>
      </c>
      <c r="AB4" s="5" t="s">
        <v>21</v>
      </c>
      <c r="AC4" s="30"/>
      <c r="AD4" s="5" t="s">
        <v>22</v>
      </c>
      <c r="AE4" s="5" t="s">
        <v>23</v>
      </c>
      <c r="AF4" s="5" t="s">
        <v>24</v>
      </c>
      <c r="AG4" s="5" t="s">
        <v>25</v>
      </c>
      <c r="AH4" s="30"/>
      <c r="AI4" s="5" t="s">
        <v>26</v>
      </c>
      <c r="AJ4" s="5" t="s">
        <v>27</v>
      </c>
      <c r="AK4" s="5" t="s">
        <v>28</v>
      </c>
      <c r="AL4" s="31"/>
      <c r="AM4" s="5" t="s">
        <v>38</v>
      </c>
      <c r="AN4" s="6" t="s">
        <v>39</v>
      </c>
    </row>
    <row r="5" spans="1:40" ht="16.95" customHeight="1" thickBot="1" x14ac:dyDescent="0.35">
      <c r="A5" s="7" t="s">
        <v>81</v>
      </c>
      <c r="B5" s="8" t="s">
        <v>29</v>
      </c>
      <c r="C5" s="40" t="s">
        <v>33</v>
      </c>
      <c r="D5" s="14">
        <v>24</v>
      </c>
      <c r="E5" s="7">
        <v>2</v>
      </c>
      <c r="F5" s="39">
        <v>11</v>
      </c>
      <c r="G5" s="36">
        <f t="shared" ref="G5:G20" si="0">+F5/E5</f>
        <v>5.5</v>
      </c>
      <c r="H5" s="39">
        <v>0</v>
      </c>
      <c r="I5" s="39">
        <v>3</v>
      </c>
      <c r="J5" s="65">
        <v>0</v>
      </c>
      <c r="K5" s="62"/>
      <c r="L5" s="39"/>
      <c r="M5" s="39"/>
      <c r="N5" s="62"/>
      <c r="O5" s="39">
        <v>0</v>
      </c>
      <c r="P5" s="39">
        <v>0</v>
      </c>
      <c r="Q5" s="65">
        <v>0</v>
      </c>
      <c r="R5" s="62"/>
      <c r="S5" s="39">
        <v>0</v>
      </c>
      <c r="T5" s="39">
        <v>3</v>
      </c>
      <c r="U5" s="39">
        <v>3</v>
      </c>
      <c r="V5" s="64">
        <v>1.5</v>
      </c>
      <c r="W5" s="62"/>
      <c r="X5" s="39">
        <v>1</v>
      </c>
      <c r="Y5" s="64">
        <v>0.5</v>
      </c>
      <c r="Z5" s="62"/>
      <c r="AA5" s="39">
        <v>0</v>
      </c>
      <c r="AB5" s="63">
        <v>0</v>
      </c>
      <c r="AC5" s="62"/>
      <c r="AD5" s="39">
        <v>0</v>
      </c>
      <c r="AE5" s="39">
        <v>0</v>
      </c>
      <c r="AF5" s="64">
        <v>0</v>
      </c>
      <c r="AG5" s="39">
        <v>1</v>
      </c>
      <c r="AH5" s="62"/>
      <c r="AI5" s="39">
        <v>0</v>
      </c>
      <c r="AJ5" s="64">
        <v>0</v>
      </c>
      <c r="AK5" s="37">
        <f t="shared" ref="AK5:AK20" si="1">+((AI5+U5+AD5-AE5)+(X5*2))/F5</f>
        <v>0.45454545454545453</v>
      </c>
      <c r="AL5" s="61"/>
      <c r="AM5" s="8" t="s">
        <v>61</v>
      </c>
      <c r="AN5" s="8" t="s">
        <v>43</v>
      </c>
    </row>
    <row r="6" spans="1:40" ht="16.95" customHeight="1" thickBot="1" x14ac:dyDescent="0.35">
      <c r="A6" s="67" t="s">
        <v>81</v>
      </c>
      <c r="B6" s="53" t="s">
        <v>29</v>
      </c>
      <c r="C6" s="53" t="s">
        <v>57</v>
      </c>
      <c r="D6" s="52">
        <v>13</v>
      </c>
      <c r="E6" s="53">
        <v>3</v>
      </c>
      <c r="F6" s="54">
        <v>55</v>
      </c>
      <c r="G6" s="55">
        <f>+F6/E6</f>
        <v>18.333333333333332</v>
      </c>
      <c r="H6" s="53">
        <v>4</v>
      </c>
      <c r="I6" s="53">
        <v>14</v>
      </c>
      <c r="J6" s="56">
        <f>+H6/I6</f>
        <v>0.2857142857142857</v>
      </c>
      <c r="K6" s="53"/>
      <c r="L6" s="53"/>
      <c r="M6" s="53"/>
      <c r="N6" s="53"/>
      <c r="O6" s="53">
        <v>2</v>
      </c>
      <c r="P6" s="53">
        <v>2</v>
      </c>
      <c r="Q6" s="56">
        <f>+O6/P6</f>
        <v>1</v>
      </c>
      <c r="R6" s="53"/>
      <c r="S6" s="53">
        <v>4</v>
      </c>
      <c r="T6" s="75">
        <v>8</v>
      </c>
      <c r="U6" s="53">
        <f>+S6+T6</f>
        <v>12</v>
      </c>
      <c r="V6" s="55">
        <f>+U6/E6</f>
        <v>4</v>
      </c>
      <c r="W6" s="53"/>
      <c r="X6" s="75">
        <v>3</v>
      </c>
      <c r="Y6" s="55">
        <f>+X6/E6</f>
        <v>1</v>
      </c>
      <c r="Z6" s="53"/>
      <c r="AA6" s="53">
        <v>9</v>
      </c>
      <c r="AB6" s="57">
        <f>+AA6/E6</f>
        <v>3</v>
      </c>
      <c r="AC6" s="53"/>
      <c r="AD6" s="53">
        <v>1</v>
      </c>
      <c r="AE6" s="53">
        <v>6</v>
      </c>
      <c r="AF6" s="55">
        <f>+AE6/E6</f>
        <v>2</v>
      </c>
      <c r="AG6" s="53">
        <v>0</v>
      </c>
      <c r="AH6" s="53"/>
      <c r="AI6" s="53">
        <f>+(H6*2)+L6+O6</f>
        <v>10</v>
      </c>
      <c r="AJ6" s="55">
        <f>+AI6/E6</f>
        <v>3.3333333333333335</v>
      </c>
      <c r="AK6" s="56">
        <f>+((X6*2)+U6+AD6+AI6-AE6)/F6</f>
        <v>0.41818181818181815</v>
      </c>
      <c r="AL6" s="41"/>
      <c r="AM6" s="8" t="s">
        <v>69</v>
      </c>
      <c r="AN6" s="8" t="s">
        <v>43</v>
      </c>
    </row>
    <row r="7" spans="1:40" ht="16.95" customHeight="1" thickBot="1" x14ac:dyDescent="0.35">
      <c r="A7" s="7" t="s">
        <v>81</v>
      </c>
      <c r="B7" s="8" t="s">
        <v>29</v>
      </c>
      <c r="C7" s="8" t="s">
        <v>35</v>
      </c>
      <c r="D7" s="14">
        <v>15</v>
      </c>
      <c r="E7" s="8">
        <v>31</v>
      </c>
      <c r="F7" s="8">
        <v>1266</v>
      </c>
      <c r="G7" s="36">
        <f t="shared" si="0"/>
        <v>40.838709677419352</v>
      </c>
      <c r="H7" s="8">
        <v>211</v>
      </c>
      <c r="I7" s="8">
        <v>550</v>
      </c>
      <c r="J7" s="37">
        <f t="shared" ref="J7:J21" si="2">+H7/I7</f>
        <v>0.38363636363636361</v>
      </c>
      <c r="K7" s="41"/>
      <c r="L7" s="8">
        <v>0</v>
      </c>
      <c r="M7" s="7">
        <v>3</v>
      </c>
      <c r="N7" s="41"/>
      <c r="O7" s="8">
        <v>159</v>
      </c>
      <c r="P7" s="8">
        <v>245</v>
      </c>
      <c r="Q7" s="37">
        <f t="shared" ref="Q7:Q21" si="3">+O7/P7</f>
        <v>0.6489795918367347</v>
      </c>
      <c r="R7" s="41"/>
      <c r="S7" s="8">
        <v>40</v>
      </c>
      <c r="T7" s="8">
        <v>105</v>
      </c>
      <c r="U7" s="8">
        <f t="shared" ref="U7:U21" si="4">+S7+T7</f>
        <v>145</v>
      </c>
      <c r="V7" s="36">
        <f t="shared" ref="V7:V20" si="5">+U7/E7</f>
        <v>4.67741935483871</v>
      </c>
      <c r="W7" s="41"/>
      <c r="X7" s="8">
        <v>108</v>
      </c>
      <c r="Y7" s="36">
        <f t="shared" ref="Y7:Y20" si="6">+X7/E7</f>
        <v>3.4838709677419355</v>
      </c>
      <c r="Z7" s="41"/>
      <c r="AA7" s="8">
        <v>144</v>
      </c>
      <c r="AB7" s="38">
        <f t="shared" ref="AB7:AB20" si="7">+AA7/E7</f>
        <v>4.645161290322581</v>
      </c>
      <c r="AC7" s="41"/>
      <c r="AD7" s="8">
        <v>63</v>
      </c>
      <c r="AE7" s="8">
        <v>134</v>
      </c>
      <c r="AF7" s="36">
        <f t="shared" ref="AF7:AF20" si="8">+AE7/E7</f>
        <v>4.32258064516129</v>
      </c>
      <c r="AG7" s="8">
        <v>7</v>
      </c>
      <c r="AH7" s="41"/>
      <c r="AI7" s="8">
        <f t="shared" ref="AI7:AI20" si="9">+(H7*2)+(L7)+O7</f>
        <v>581</v>
      </c>
      <c r="AJ7" s="36">
        <f t="shared" ref="AJ7:AJ20" si="10">+AI7/E7</f>
        <v>18.741935483870968</v>
      </c>
      <c r="AK7" s="37">
        <f t="shared" si="1"/>
        <v>0.68799368088467616</v>
      </c>
      <c r="AL7" s="41"/>
      <c r="AM7" s="8" t="s">
        <v>62</v>
      </c>
      <c r="AN7" s="8" t="s">
        <v>63</v>
      </c>
    </row>
    <row r="8" spans="1:40" ht="16.95" customHeight="1" thickBot="1" x14ac:dyDescent="0.35">
      <c r="A8" s="67" t="s">
        <v>81</v>
      </c>
      <c r="B8" s="53" t="s">
        <v>29</v>
      </c>
      <c r="C8" s="53" t="s">
        <v>30</v>
      </c>
      <c r="D8" s="52">
        <v>10</v>
      </c>
      <c r="E8" s="75">
        <v>11</v>
      </c>
      <c r="F8" s="76">
        <v>163</v>
      </c>
      <c r="G8" s="55">
        <f t="shared" si="0"/>
        <v>14.818181818181818</v>
      </c>
      <c r="H8" s="75">
        <v>17</v>
      </c>
      <c r="I8" s="75">
        <v>36</v>
      </c>
      <c r="J8" s="56">
        <f t="shared" si="2"/>
        <v>0.47222222222222221</v>
      </c>
      <c r="K8" s="53"/>
      <c r="L8" s="53"/>
      <c r="M8" s="53"/>
      <c r="N8" s="53"/>
      <c r="O8" s="75">
        <v>3</v>
      </c>
      <c r="P8" s="75">
        <v>8</v>
      </c>
      <c r="Q8" s="56">
        <f t="shared" si="3"/>
        <v>0.375</v>
      </c>
      <c r="R8" s="53"/>
      <c r="S8" s="53">
        <v>2</v>
      </c>
      <c r="T8" s="53">
        <v>12</v>
      </c>
      <c r="U8" s="53">
        <f t="shared" si="4"/>
        <v>14</v>
      </c>
      <c r="V8" s="55">
        <f t="shared" si="5"/>
        <v>1.2727272727272727</v>
      </c>
      <c r="W8" s="53"/>
      <c r="X8" s="53">
        <v>15</v>
      </c>
      <c r="Y8" s="55">
        <f t="shared" si="6"/>
        <v>1.3636363636363635</v>
      </c>
      <c r="Z8" s="53"/>
      <c r="AA8" s="75">
        <v>23</v>
      </c>
      <c r="AB8" s="57">
        <f t="shared" si="7"/>
        <v>2.0909090909090908</v>
      </c>
      <c r="AC8" s="53"/>
      <c r="AD8" s="53">
        <v>13</v>
      </c>
      <c r="AE8" s="75">
        <v>22</v>
      </c>
      <c r="AF8" s="55">
        <f t="shared" si="8"/>
        <v>2</v>
      </c>
      <c r="AG8" s="53">
        <v>2</v>
      </c>
      <c r="AH8" s="53"/>
      <c r="AI8" s="75">
        <f>+(H8*2)+L8+O8</f>
        <v>37</v>
      </c>
      <c r="AJ8" s="55">
        <f t="shared" si="10"/>
        <v>3.3636363636363638</v>
      </c>
      <c r="AK8" s="56">
        <f>+((X8*2)+U8+AD8+AI8-AE8)/F8</f>
        <v>0.44171779141104295</v>
      </c>
      <c r="AL8" s="41"/>
      <c r="AM8" s="8" t="s">
        <v>41</v>
      </c>
      <c r="AN8" s="8" t="s">
        <v>42</v>
      </c>
    </row>
    <row r="9" spans="1:40" ht="16.95" customHeight="1" x14ac:dyDescent="0.3">
      <c r="A9" s="7" t="s">
        <v>81</v>
      </c>
      <c r="B9" s="8" t="s">
        <v>29</v>
      </c>
      <c r="C9" s="8" t="s">
        <v>32</v>
      </c>
      <c r="D9" s="14">
        <v>25</v>
      </c>
      <c r="E9" s="8">
        <v>19</v>
      </c>
      <c r="F9" s="8">
        <v>214</v>
      </c>
      <c r="G9" s="36">
        <f t="shared" si="0"/>
        <v>11.263157894736842</v>
      </c>
      <c r="H9" s="8">
        <v>21</v>
      </c>
      <c r="I9" s="8">
        <v>61</v>
      </c>
      <c r="J9" s="37">
        <f t="shared" si="2"/>
        <v>0.34426229508196721</v>
      </c>
      <c r="K9" s="41"/>
      <c r="L9" s="13"/>
      <c r="M9" s="14"/>
      <c r="N9" s="41"/>
      <c r="O9" s="8">
        <v>7</v>
      </c>
      <c r="P9" s="8">
        <v>10</v>
      </c>
      <c r="Q9" s="37">
        <f t="shared" si="3"/>
        <v>0.7</v>
      </c>
      <c r="R9" s="41"/>
      <c r="S9" s="8">
        <v>17</v>
      </c>
      <c r="T9" s="8">
        <v>14</v>
      </c>
      <c r="U9" s="8">
        <f t="shared" si="4"/>
        <v>31</v>
      </c>
      <c r="V9" s="36">
        <f t="shared" si="5"/>
        <v>1.631578947368421</v>
      </c>
      <c r="W9" s="41"/>
      <c r="X9" s="8">
        <v>16</v>
      </c>
      <c r="Y9" s="36">
        <f t="shared" si="6"/>
        <v>0.84210526315789469</v>
      </c>
      <c r="Z9" s="41"/>
      <c r="AA9" s="8">
        <v>33</v>
      </c>
      <c r="AB9" s="38">
        <f t="shared" si="7"/>
        <v>1.736842105263158</v>
      </c>
      <c r="AC9" s="41"/>
      <c r="AD9" s="8">
        <v>6</v>
      </c>
      <c r="AE9" s="8">
        <v>18</v>
      </c>
      <c r="AF9" s="36">
        <f t="shared" si="8"/>
        <v>0.94736842105263153</v>
      </c>
      <c r="AG9" s="8">
        <v>2</v>
      </c>
      <c r="AH9" s="41"/>
      <c r="AI9" s="8">
        <f t="shared" si="9"/>
        <v>49</v>
      </c>
      <c r="AJ9" s="36">
        <f t="shared" si="10"/>
        <v>2.5789473684210527</v>
      </c>
      <c r="AK9" s="37">
        <f t="shared" si="1"/>
        <v>0.46728971962616822</v>
      </c>
      <c r="AL9" s="41"/>
      <c r="AM9" s="8" t="s">
        <v>64</v>
      </c>
      <c r="AN9" s="8" t="s">
        <v>43</v>
      </c>
    </row>
    <row r="10" spans="1:40" ht="16.95" customHeight="1" thickBot="1" x14ac:dyDescent="0.35">
      <c r="A10" s="7" t="s">
        <v>81</v>
      </c>
      <c r="B10" s="8" t="s">
        <v>29</v>
      </c>
      <c r="C10" s="8" t="s">
        <v>44</v>
      </c>
      <c r="D10" s="14">
        <v>8</v>
      </c>
      <c r="E10" s="8">
        <v>33</v>
      </c>
      <c r="F10" s="8">
        <v>831</v>
      </c>
      <c r="G10" s="36">
        <f t="shared" si="0"/>
        <v>25.181818181818183</v>
      </c>
      <c r="H10" s="8">
        <v>94</v>
      </c>
      <c r="I10" s="8">
        <v>234</v>
      </c>
      <c r="J10" s="37">
        <f t="shared" si="2"/>
        <v>0.40170940170940173</v>
      </c>
      <c r="K10" s="41"/>
      <c r="L10" s="13"/>
      <c r="M10" s="14"/>
      <c r="N10" s="41"/>
      <c r="O10" s="8">
        <v>29</v>
      </c>
      <c r="P10" s="8">
        <v>62</v>
      </c>
      <c r="Q10" s="37">
        <f t="shared" si="3"/>
        <v>0.46774193548387094</v>
      </c>
      <c r="R10" s="41"/>
      <c r="S10" s="8">
        <v>56</v>
      </c>
      <c r="T10" s="8">
        <v>174</v>
      </c>
      <c r="U10" s="8">
        <f t="shared" si="4"/>
        <v>230</v>
      </c>
      <c r="V10" s="36">
        <f t="shared" si="5"/>
        <v>6.9696969696969697</v>
      </c>
      <c r="W10" s="41"/>
      <c r="X10" s="8">
        <v>45</v>
      </c>
      <c r="Y10" s="36">
        <f t="shared" si="6"/>
        <v>1.3636363636363635</v>
      </c>
      <c r="Z10" s="41"/>
      <c r="AA10" s="8">
        <v>112</v>
      </c>
      <c r="AB10" s="38">
        <f t="shared" si="7"/>
        <v>3.393939393939394</v>
      </c>
      <c r="AC10" s="41"/>
      <c r="AD10" s="8">
        <v>31</v>
      </c>
      <c r="AE10" s="8">
        <v>63</v>
      </c>
      <c r="AF10" s="36">
        <f t="shared" si="8"/>
        <v>1.9090909090909092</v>
      </c>
      <c r="AG10" s="8">
        <v>14</v>
      </c>
      <c r="AH10" s="41"/>
      <c r="AI10" s="8">
        <f t="shared" si="9"/>
        <v>217</v>
      </c>
      <c r="AJ10" s="36">
        <f t="shared" si="10"/>
        <v>6.5757575757575761</v>
      </c>
      <c r="AK10" s="37">
        <f t="shared" si="1"/>
        <v>0.60770156438026479</v>
      </c>
      <c r="AL10" s="41"/>
      <c r="AM10" s="8" t="s">
        <v>45</v>
      </c>
      <c r="AN10" s="8" t="s">
        <v>46</v>
      </c>
    </row>
    <row r="11" spans="1:40" ht="16.95" customHeight="1" thickBot="1" x14ac:dyDescent="0.35">
      <c r="A11" s="67" t="s">
        <v>81</v>
      </c>
      <c r="B11" s="53" t="s">
        <v>29</v>
      </c>
      <c r="C11" s="53" t="s">
        <v>78</v>
      </c>
      <c r="D11" s="52">
        <v>10</v>
      </c>
      <c r="E11" s="75">
        <v>12</v>
      </c>
      <c r="F11" s="53">
        <v>44</v>
      </c>
      <c r="G11" s="55">
        <f t="shared" si="0"/>
        <v>3.6666666666666665</v>
      </c>
      <c r="H11" s="75">
        <v>16</v>
      </c>
      <c r="I11" s="75">
        <v>33</v>
      </c>
      <c r="J11" s="56">
        <f t="shared" si="2"/>
        <v>0.48484848484848486</v>
      </c>
      <c r="K11" s="53"/>
      <c r="L11" s="53"/>
      <c r="M11" s="53"/>
      <c r="N11" s="53"/>
      <c r="O11" s="75">
        <v>9</v>
      </c>
      <c r="P11" s="75">
        <v>16</v>
      </c>
      <c r="Q11" s="56">
        <f t="shared" si="3"/>
        <v>0.5625</v>
      </c>
      <c r="R11" s="53"/>
      <c r="S11" s="75">
        <v>2</v>
      </c>
      <c r="T11" s="75">
        <v>14</v>
      </c>
      <c r="U11" s="75">
        <f t="shared" si="4"/>
        <v>16</v>
      </c>
      <c r="V11" s="55">
        <f t="shared" si="5"/>
        <v>1.3333333333333333</v>
      </c>
      <c r="W11" s="53"/>
      <c r="X11" s="75">
        <v>12</v>
      </c>
      <c r="Y11" s="55">
        <f t="shared" si="6"/>
        <v>1</v>
      </c>
      <c r="Z11" s="53"/>
      <c r="AA11" s="75">
        <v>18</v>
      </c>
      <c r="AB11" s="57">
        <f t="shared" si="7"/>
        <v>1.5</v>
      </c>
      <c r="AC11" s="53"/>
      <c r="AD11" s="75">
        <v>4</v>
      </c>
      <c r="AE11" s="75">
        <v>17</v>
      </c>
      <c r="AF11" s="55">
        <f t="shared" si="8"/>
        <v>1.4166666666666667</v>
      </c>
      <c r="AG11" s="53">
        <v>0</v>
      </c>
      <c r="AH11" s="53"/>
      <c r="AI11" s="75">
        <v>41</v>
      </c>
      <c r="AJ11" s="55">
        <f t="shared" si="10"/>
        <v>3.4166666666666665</v>
      </c>
      <c r="AK11" s="56">
        <f t="shared" si="1"/>
        <v>1.5454545454545454</v>
      </c>
      <c r="AL11" s="41"/>
      <c r="AM11" s="8" t="s">
        <v>83</v>
      </c>
      <c r="AN11" s="8" t="s">
        <v>92</v>
      </c>
    </row>
    <row r="12" spans="1:40" ht="16.95" customHeight="1" x14ac:dyDescent="0.3">
      <c r="A12" s="7" t="s">
        <v>81</v>
      </c>
      <c r="B12" s="8" t="s">
        <v>29</v>
      </c>
      <c r="C12" s="8" t="s">
        <v>47</v>
      </c>
      <c r="D12" s="14">
        <v>6</v>
      </c>
      <c r="E12" s="8">
        <v>34</v>
      </c>
      <c r="F12" s="8">
        <v>824</v>
      </c>
      <c r="G12" s="36">
        <f t="shared" si="0"/>
        <v>24.235294117647058</v>
      </c>
      <c r="H12" s="8">
        <v>134</v>
      </c>
      <c r="I12" s="8">
        <v>287</v>
      </c>
      <c r="J12" s="37">
        <f t="shared" si="2"/>
        <v>0.46689895470383275</v>
      </c>
      <c r="K12" s="41"/>
      <c r="L12" s="8"/>
      <c r="M12" s="8"/>
      <c r="N12" s="41"/>
      <c r="O12" s="8">
        <v>82</v>
      </c>
      <c r="P12" s="8">
        <v>131</v>
      </c>
      <c r="Q12" s="37">
        <f t="shared" si="3"/>
        <v>0.62595419847328249</v>
      </c>
      <c r="R12" s="41"/>
      <c r="S12" s="8">
        <v>65</v>
      </c>
      <c r="T12" s="8">
        <v>115</v>
      </c>
      <c r="U12" s="8">
        <f t="shared" si="4"/>
        <v>180</v>
      </c>
      <c r="V12" s="36">
        <f t="shared" si="5"/>
        <v>5.2941176470588234</v>
      </c>
      <c r="W12" s="41"/>
      <c r="X12" s="8">
        <v>46</v>
      </c>
      <c r="Y12" s="36">
        <f t="shared" si="6"/>
        <v>1.3529411764705883</v>
      </c>
      <c r="Z12" s="41"/>
      <c r="AA12" s="8">
        <v>119</v>
      </c>
      <c r="AB12" s="38">
        <f t="shared" si="7"/>
        <v>3.5</v>
      </c>
      <c r="AC12" s="41"/>
      <c r="AD12" s="8">
        <v>44</v>
      </c>
      <c r="AE12" s="8">
        <v>67</v>
      </c>
      <c r="AF12" s="36">
        <f t="shared" si="8"/>
        <v>1.9705882352941178</v>
      </c>
      <c r="AG12" s="8">
        <v>3</v>
      </c>
      <c r="AH12" s="41"/>
      <c r="AI12" s="8">
        <f t="shared" si="9"/>
        <v>350</v>
      </c>
      <c r="AJ12" s="36">
        <f t="shared" si="10"/>
        <v>10.294117647058824</v>
      </c>
      <c r="AK12" s="37">
        <f t="shared" si="1"/>
        <v>0.72694174757281549</v>
      </c>
      <c r="AL12" s="41"/>
      <c r="AM12" s="8" t="s">
        <v>85</v>
      </c>
      <c r="AN12" s="8" t="s">
        <v>49</v>
      </c>
    </row>
    <row r="13" spans="1:40" ht="16.95" customHeight="1" thickBot="1" x14ac:dyDescent="0.35">
      <c r="A13" s="7" t="s">
        <v>81</v>
      </c>
      <c r="B13" s="8" t="s">
        <v>29</v>
      </c>
      <c r="C13" s="8" t="s">
        <v>67</v>
      </c>
      <c r="D13" s="14">
        <v>44</v>
      </c>
      <c r="E13" s="8">
        <v>12</v>
      </c>
      <c r="F13" s="8">
        <v>172</v>
      </c>
      <c r="G13" s="36">
        <f t="shared" si="0"/>
        <v>14.333333333333334</v>
      </c>
      <c r="H13" s="8">
        <v>22</v>
      </c>
      <c r="I13" s="8">
        <v>54</v>
      </c>
      <c r="J13" s="37">
        <f t="shared" si="2"/>
        <v>0.40740740740740738</v>
      </c>
      <c r="K13" s="41"/>
      <c r="L13" s="8">
        <v>0</v>
      </c>
      <c r="M13" s="7">
        <v>3</v>
      </c>
      <c r="N13" s="41"/>
      <c r="O13" s="8">
        <v>4</v>
      </c>
      <c r="P13" s="8">
        <v>4</v>
      </c>
      <c r="Q13" s="37">
        <f t="shared" si="3"/>
        <v>1</v>
      </c>
      <c r="R13" s="41"/>
      <c r="S13" s="8">
        <v>7</v>
      </c>
      <c r="T13" s="8">
        <v>15</v>
      </c>
      <c r="U13" s="8">
        <f t="shared" si="4"/>
        <v>22</v>
      </c>
      <c r="V13" s="36">
        <f t="shared" si="5"/>
        <v>1.8333333333333333</v>
      </c>
      <c r="W13" s="41"/>
      <c r="X13" s="8">
        <v>17</v>
      </c>
      <c r="Y13" s="36">
        <f t="shared" si="6"/>
        <v>1.4166666666666667</v>
      </c>
      <c r="Z13" s="41"/>
      <c r="AA13" s="8">
        <v>23</v>
      </c>
      <c r="AB13" s="38">
        <f t="shared" si="7"/>
        <v>1.9166666666666667</v>
      </c>
      <c r="AC13" s="41"/>
      <c r="AD13" s="8">
        <v>18</v>
      </c>
      <c r="AE13" s="8">
        <v>18</v>
      </c>
      <c r="AF13" s="36">
        <f t="shared" si="8"/>
        <v>1.5</v>
      </c>
      <c r="AG13" s="8">
        <v>0</v>
      </c>
      <c r="AH13" s="41"/>
      <c r="AI13" s="8">
        <f t="shared" si="9"/>
        <v>48</v>
      </c>
      <c r="AJ13" s="36">
        <f t="shared" si="10"/>
        <v>4</v>
      </c>
      <c r="AK13" s="37">
        <f t="shared" si="1"/>
        <v>0.60465116279069764</v>
      </c>
      <c r="AL13" s="41"/>
      <c r="AM13" s="8" t="s">
        <v>70</v>
      </c>
      <c r="AN13" s="8" t="s">
        <v>63</v>
      </c>
    </row>
    <row r="14" spans="1:40" ht="16.95" customHeight="1" thickBot="1" x14ac:dyDescent="0.35">
      <c r="A14" s="67" t="s">
        <v>81</v>
      </c>
      <c r="B14" s="53" t="s">
        <v>29</v>
      </c>
      <c r="C14" s="53" t="s">
        <v>56</v>
      </c>
      <c r="D14" s="52">
        <v>24</v>
      </c>
      <c r="E14" s="75">
        <v>10</v>
      </c>
      <c r="F14" s="53">
        <v>260</v>
      </c>
      <c r="G14" s="55">
        <f t="shared" si="0"/>
        <v>26</v>
      </c>
      <c r="H14" s="75">
        <v>80</v>
      </c>
      <c r="I14" s="53">
        <v>169</v>
      </c>
      <c r="J14" s="56">
        <f t="shared" si="2"/>
        <v>0.47337278106508873</v>
      </c>
      <c r="K14" s="41"/>
      <c r="L14" s="8"/>
      <c r="M14" s="8"/>
      <c r="N14" s="41"/>
      <c r="O14" s="75">
        <v>22</v>
      </c>
      <c r="P14" s="75">
        <v>27</v>
      </c>
      <c r="Q14" s="37">
        <f t="shared" si="3"/>
        <v>0.81481481481481477</v>
      </c>
      <c r="R14" s="41"/>
      <c r="S14" s="53">
        <v>24</v>
      </c>
      <c r="T14" s="53">
        <v>40</v>
      </c>
      <c r="U14" s="53">
        <f t="shared" si="4"/>
        <v>64</v>
      </c>
      <c r="V14" s="55">
        <f t="shared" si="5"/>
        <v>6.4</v>
      </c>
      <c r="W14" s="41"/>
      <c r="X14" s="53">
        <v>8</v>
      </c>
      <c r="Y14" s="55">
        <f t="shared" si="6"/>
        <v>0.8</v>
      </c>
      <c r="Z14" s="41"/>
      <c r="AA14" s="75">
        <v>47</v>
      </c>
      <c r="AB14" s="57">
        <f t="shared" si="7"/>
        <v>4.7</v>
      </c>
      <c r="AC14" s="41"/>
      <c r="AD14" s="53">
        <v>18</v>
      </c>
      <c r="AE14" s="53">
        <v>16</v>
      </c>
      <c r="AF14" s="55">
        <f t="shared" si="8"/>
        <v>1.6</v>
      </c>
      <c r="AG14" s="53">
        <v>8</v>
      </c>
      <c r="AH14" s="41"/>
      <c r="AI14" s="75">
        <f>+(H14*2)+L14+O14</f>
        <v>182</v>
      </c>
      <c r="AJ14" s="55">
        <f t="shared" si="10"/>
        <v>18.2</v>
      </c>
      <c r="AK14" s="56">
        <f>+((X14*2)+U14+AD14+AI14-AE14)/F14</f>
        <v>1.0153846153846153</v>
      </c>
      <c r="AL14" s="41"/>
      <c r="AM14" s="8" t="s">
        <v>87</v>
      </c>
      <c r="AN14" s="8" t="s">
        <v>71</v>
      </c>
    </row>
    <row r="15" spans="1:40" ht="16.95" customHeight="1" x14ac:dyDescent="0.3">
      <c r="A15" s="7" t="s">
        <v>81</v>
      </c>
      <c r="B15" s="8" t="s">
        <v>29</v>
      </c>
      <c r="C15" s="8" t="s">
        <v>48</v>
      </c>
      <c r="D15" s="14">
        <v>22</v>
      </c>
      <c r="E15" s="8">
        <v>34</v>
      </c>
      <c r="F15" s="8">
        <v>738</v>
      </c>
      <c r="G15" s="36">
        <f t="shared" si="0"/>
        <v>21.705882352941178</v>
      </c>
      <c r="H15" s="8">
        <v>99</v>
      </c>
      <c r="I15" s="8">
        <v>239</v>
      </c>
      <c r="J15" s="37">
        <f t="shared" si="2"/>
        <v>0.41422594142259417</v>
      </c>
      <c r="K15" s="41"/>
      <c r="L15" s="8"/>
      <c r="M15" s="14"/>
      <c r="N15" s="41"/>
      <c r="O15" s="8">
        <v>71</v>
      </c>
      <c r="P15" s="8">
        <v>109</v>
      </c>
      <c r="Q15" s="37">
        <f t="shared" si="3"/>
        <v>0.65137614678899081</v>
      </c>
      <c r="R15" s="41"/>
      <c r="S15" s="8">
        <v>48</v>
      </c>
      <c r="T15" s="8">
        <v>74</v>
      </c>
      <c r="U15" s="8">
        <f t="shared" si="4"/>
        <v>122</v>
      </c>
      <c r="V15" s="36">
        <f t="shared" si="5"/>
        <v>3.5882352941176472</v>
      </c>
      <c r="W15" s="41"/>
      <c r="X15" s="8">
        <v>64</v>
      </c>
      <c r="Y15" s="36">
        <f t="shared" si="6"/>
        <v>1.8823529411764706</v>
      </c>
      <c r="Z15" s="41"/>
      <c r="AA15" s="8">
        <v>81</v>
      </c>
      <c r="AB15" s="38">
        <f t="shared" si="7"/>
        <v>2.3823529411764706</v>
      </c>
      <c r="AC15" s="41"/>
      <c r="AD15" s="8">
        <v>33</v>
      </c>
      <c r="AE15" s="8">
        <v>96</v>
      </c>
      <c r="AF15" s="36">
        <f t="shared" si="8"/>
        <v>2.8235294117647061</v>
      </c>
      <c r="AG15" s="8">
        <v>2</v>
      </c>
      <c r="AH15" s="41"/>
      <c r="AI15" s="8">
        <f t="shared" si="9"/>
        <v>269</v>
      </c>
      <c r="AJ15" s="36">
        <f t="shared" si="10"/>
        <v>7.9117647058823533</v>
      </c>
      <c r="AK15" s="37">
        <f t="shared" si="1"/>
        <v>0.61788617886178865</v>
      </c>
      <c r="AL15" s="41"/>
      <c r="AM15" s="8" t="s">
        <v>84</v>
      </c>
      <c r="AN15" s="8" t="s">
        <v>49</v>
      </c>
    </row>
    <row r="16" spans="1:40" ht="16.95" customHeight="1" x14ac:dyDescent="0.3">
      <c r="A16" s="68" t="s">
        <v>81</v>
      </c>
      <c r="B16" s="69" t="s">
        <v>29</v>
      </c>
      <c r="C16" s="69" t="s">
        <v>50</v>
      </c>
      <c r="D16" s="70">
        <v>28</v>
      </c>
      <c r="E16" s="69">
        <v>33</v>
      </c>
      <c r="F16" s="69">
        <v>1016</v>
      </c>
      <c r="G16" s="71">
        <f t="shared" si="0"/>
        <v>30.787878787878789</v>
      </c>
      <c r="H16" s="69">
        <v>263</v>
      </c>
      <c r="I16" s="69">
        <v>543</v>
      </c>
      <c r="J16" s="72">
        <f t="shared" si="2"/>
        <v>0.48434622467771637</v>
      </c>
      <c r="K16" s="69"/>
      <c r="L16" s="69"/>
      <c r="M16" s="70"/>
      <c r="N16" s="69"/>
      <c r="O16" s="69">
        <v>134</v>
      </c>
      <c r="P16" s="69">
        <v>171</v>
      </c>
      <c r="Q16" s="72">
        <f t="shared" si="3"/>
        <v>0.783625730994152</v>
      </c>
      <c r="R16" s="69"/>
      <c r="S16" s="69">
        <v>81</v>
      </c>
      <c r="T16" s="69">
        <v>199</v>
      </c>
      <c r="U16" s="69">
        <f t="shared" si="4"/>
        <v>280</v>
      </c>
      <c r="V16" s="71">
        <f t="shared" si="5"/>
        <v>8.4848484848484844</v>
      </c>
      <c r="W16" s="69"/>
      <c r="X16" s="69">
        <v>73</v>
      </c>
      <c r="Y16" s="71">
        <f t="shared" si="6"/>
        <v>2.2121212121212119</v>
      </c>
      <c r="Z16" s="69"/>
      <c r="AA16" s="69">
        <v>113</v>
      </c>
      <c r="AB16" s="73">
        <f t="shared" si="7"/>
        <v>3.4242424242424243</v>
      </c>
      <c r="AC16" s="69"/>
      <c r="AD16" s="69">
        <v>27</v>
      </c>
      <c r="AE16" s="69">
        <v>89</v>
      </c>
      <c r="AF16" s="71">
        <f t="shared" si="8"/>
        <v>2.6969696969696968</v>
      </c>
      <c r="AG16" s="69">
        <v>7</v>
      </c>
      <c r="AH16" s="69"/>
      <c r="AI16" s="69">
        <f t="shared" si="9"/>
        <v>660</v>
      </c>
      <c r="AJ16" s="71">
        <f t="shared" si="10"/>
        <v>20</v>
      </c>
      <c r="AK16" s="72">
        <f t="shared" si="1"/>
        <v>1.0078740157480315</v>
      </c>
      <c r="AL16" s="69"/>
      <c r="AM16" s="69" t="s">
        <v>51</v>
      </c>
      <c r="AN16" s="69" t="s">
        <v>46</v>
      </c>
    </row>
    <row r="17" spans="1:40" ht="16.95" customHeight="1" x14ac:dyDescent="0.3">
      <c r="A17" s="7" t="s">
        <v>81</v>
      </c>
      <c r="B17" s="8" t="s">
        <v>29</v>
      </c>
      <c r="C17" s="8" t="s">
        <v>52</v>
      </c>
      <c r="D17" s="14">
        <v>32</v>
      </c>
      <c r="E17" s="8">
        <v>33</v>
      </c>
      <c r="F17" s="8">
        <v>414</v>
      </c>
      <c r="G17" s="36">
        <f t="shared" si="0"/>
        <v>12.545454545454545</v>
      </c>
      <c r="H17" s="8">
        <v>33</v>
      </c>
      <c r="I17" s="8">
        <v>84</v>
      </c>
      <c r="J17" s="37">
        <f t="shared" si="2"/>
        <v>0.39285714285714285</v>
      </c>
      <c r="K17" s="41"/>
      <c r="L17" s="13"/>
      <c r="M17" s="14"/>
      <c r="N17" s="41"/>
      <c r="O17" s="8">
        <v>17</v>
      </c>
      <c r="P17" s="8">
        <v>36</v>
      </c>
      <c r="Q17" s="37">
        <f t="shared" si="3"/>
        <v>0.47222222222222221</v>
      </c>
      <c r="R17" s="41"/>
      <c r="S17" s="8">
        <v>7</v>
      </c>
      <c r="T17" s="8">
        <v>35</v>
      </c>
      <c r="U17" s="8">
        <f t="shared" si="4"/>
        <v>42</v>
      </c>
      <c r="V17" s="36">
        <f t="shared" si="5"/>
        <v>1.2727272727272727</v>
      </c>
      <c r="W17" s="41"/>
      <c r="X17" s="8">
        <v>41</v>
      </c>
      <c r="Y17" s="36">
        <f t="shared" si="6"/>
        <v>1.2424242424242424</v>
      </c>
      <c r="Z17" s="41"/>
      <c r="AA17" s="8">
        <v>42</v>
      </c>
      <c r="AB17" s="38">
        <f t="shared" si="7"/>
        <v>1.2727272727272727</v>
      </c>
      <c r="AC17" s="41"/>
      <c r="AD17" s="8">
        <v>17</v>
      </c>
      <c r="AE17" s="8">
        <v>48</v>
      </c>
      <c r="AF17" s="36">
        <f t="shared" si="8"/>
        <v>1.4545454545454546</v>
      </c>
      <c r="AG17" s="8">
        <v>2</v>
      </c>
      <c r="AH17" s="41"/>
      <c r="AI17" s="8">
        <f t="shared" si="9"/>
        <v>83</v>
      </c>
      <c r="AJ17" s="36">
        <f t="shared" si="10"/>
        <v>2.5151515151515151</v>
      </c>
      <c r="AK17" s="37">
        <f t="shared" si="1"/>
        <v>0.4251207729468599</v>
      </c>
      <c r="AL17" s="41"/>
      <c r="AM17" s="8" t="s">
        <v>65</v>
      </c>
      <c r="AN17" s="8" t="s">
        <v>42</v>
      </c>
    </row>
    <row r="18" spans="1:40" ht="16.95" customHeight="1" x14ac:dyDescent="0.3">
      <c r="A18" s="68" t="s">
        <v>81</v>
      </c>
      <c r="B18" s="69" t="s">
        <v>29</v>
      </c>
      <c r="C18" s="69" t="s">
        <v>31</v>
      </c>
      <c r="D18" s="70">
        <v>1</v>
      </c>
      <c r="E18" s="69">
        <v>31</v>
      </c>
      <c r="F18" s="69">
        <v>743</v>
      </c>
      <c r="G18" s="71">
        <f t="shared" si="0"/>
        <v>23.967741935483872</v>
      </c>
      <c r="H18" s="69">
        <v>81</v>
      </c>
      <c r="I18" s="69">
        <v>223</v>
      </c>
      <c r="J18" s="72">
        <f t="shared" si="2"/>
        <v>0.3632286995515695</v>
      </c>
      <c r="K18" s="69"/>
      <c r="L18" s="74"/>
      <c r="M18" s="70"/>
      <c r="N18" s="69"/>
      <c r="O18" s="69">
        <v>79</v>
      </c>
      <c r="P18" s="69">
        <v>102</v>
      </c>
      <c r="Q18" s="72">
        <f t="shared" si="3"/>
        <v>0.77450980392156865</v>
      </c>
      <c r="R18" s="69"/>
      <c r="S18" s="69">
        <v>48</v>
      </c>
      <c r="T18" s="69">
        <v>88</v>
      </c>
      <c r="U18" s="69">
        <f t="shared" si="4"/>
        <v>136</v>
      </c>
      <c r="V18" s="71">
        <f t="shared" si="5"/>
        <v>4.387096774193548</v>
      </c>
      <c r="W18" s="69"/>
      <c r="X18" s="69">
        <v>95</v>
      </c>
      <c r="Y18" s="71">
        <f t="shared" si="6"/>
        <v>3.064516129032258</v>
      </c>
      <c r="Z18" s="69"/>
      <c r="AA18" s="69">
        <v>66</v>
      </c>
      <c r="AB18" s="73">
        <f t="shared" si="7"/>
        <v>2.129032258064516</v>
      </c>
      <c r="AC18" s="69"/>
      <c r="AD18" s="69">
        <v>34</v>
      </c>
      <c r="AE18" s="69">
        <v>65</v>
      </c>
      <c r="AF18" s="71">
        <f t="shared" si="8"/>
        <v>2.096774193548387</v>
      </c>
      <c r="AG18" s="69">
        <v>5</v>
      </c>
      <c r="AH18" s="69"/>
      <c r="AI18" s="69">
        <f t="shared" si="9"/>
        <v>241</v>
      </c>
      <c r="AJ18" s="71">
        <f t="shared" si="10"/>
        <v>7.774193548387097</v>
      </c>
      <c r="AK18" s="72">
        <f t="shared" si="1"/>
        <v>0.72139973082099595</v>
      </c>
      <c r="AL18" s="69"/>
      <c r="AM18" s="69" t="s">
        <v>66</v>
      </c>
      <c r="AN18" s="69" t="s">
        <v>49</v>
      </c>
    </row>
    <row r="19" spans="1:40" ht="16.95" customHeight="1" x14ac:dyDescent="0.3">
      <c r="A19" s="7" t="s">
        <v>81</v>
      </c>
      <c r="B19" s="8" t="s">
        <v>29</v>
      </c>
      <c r="C19" s="8" t="s">
        <v>68</v>
      </c>
      <c r="D19" s="14">
        <v>24</v>
      </c>
      <c r="E19" s="8">
        <v>6</v>
      </c>
      <c r="F19" s="8">
        <v>49</v>
      </c>
      <c r="G19" s="36">
        <f t="shared" si="0"/>
        <v>8.1666666666666661</v>
      </c>
      <c r="H19" s="8">
        <v>6</v>
      </c>
      <c r="I19" s="8">
        <v>16</v>
      </c>
      <c r="J19" s="37">
        <f t="shared" si="2"/>
        <v>0.375</v>
      </c>
      <c r="K19" s="41"/>
      <c r="L19" s="8"/>
      <c r="M19" s="14"/>
      <c r="N19" s="41"/>
      <c r="O19" s="8">
        <v>14</v>
      </c>
      <c r="P19" s="8">
        <v>22</v>
      </c>
      <c r="Q19" s="37">
        <f t="shared" si="3"/>
        <v>0.63636363636363635</v>
      </c>
      <c r="R19" s="41"/>
      <c r="S19" s="8">
        <v>4</v>
      </c>
      <c r="T19" s="8">
        <v>11</v>
      </c>
      <c r="U19" s="8">
        <f t="shared" si="4"/>
        <v>15</v>
      </c>
      <c r="V19" s="36">
        <f t="shared" si="5"/>
        <v>2.5</v>
      </c>
      <c r="W19" s="41"/>
      <c r="X19" s="8">
        <v>1</v>
      </c>
      <c r="Y19" s="36">
        <f t="shared" si="6"/>
        <v>0.16666666666666666</v>
      </c>
      <c r="Z19" s="41"/>
      <c r="AA19" s="8">
        <v>10</v>
      </c>
      <c r="AB19" s="38">
        <f t="shared" si="7"/>
        <v>1.6666666666666667</v>
      </c>
      <c r="AC19" s="41"/>
      <c r="AD19" s="8">
        <v>2</v>
      </c>
      <c r="AE19" s="8">
        <v>5</v>
      </c>
      <c r="AF19" s="36">
        <f t="shared" si="8"/>
        <v>0.83333333333333337</v>
      </c>
      <c r="AG19" s="8">
        <v>0</v>
      </c>
      <c r="AH19" s="41"/>
      <c r="AI19" s="8">
        <f t="shared" si="9"/>
        <v>26</v>
      </c>
      <c r="AJ19" s="36">
        <f t="shared" si="10"/>
        <v>4.333333333333333</v>
      </c>
      <c r="AK19" s="37">
        <f t="shared" si="1"/>
        <v>0.81632653061224492</v>
      </c>
      <c r="AL19" s="41"/>
      <c r="AM19" s="8" t="s">
        <v>93</v>
      </c>
      <c r="AN19" s="8" t="s">
        <v>72</v>
      </c>
    </row>
    <row r="20" spans="1:40" ht="16.95" customHeight="1" x14ac:dyDescent="0.3">
      <c r="A20" s="68" t="s">
        <v>81</v>
      </c>
      <c r="B20" s="69" t="s">
        <v>29</v>
      </c>
      <c r="C20" s="69" t="s">
        <v>53</v>
      </c>
      <c r="D20" s="70">
        <v>30</v>
      </c>
      <c r="E20" s="69">
        <v>32</v>
      </c>
      <c r="F20" s="69">
        <v>1076</v>
      </c>
      <c r="G20" s="71">
        <f t="shared" si="0"/>
        <v>33.625</v>
      </c>
      <c r="H20" s="69">
        <v>99</v>
      </c>
      <c r="I20" s="69">
        <v>230</v>
      </c>
      <c r="J20" s="72">
        <f t="shared" si="2"/>
        <v>0.43043478260869567</v>
      </c>
      <c r="K20" s="69"/>
      <c r="L20" s="74">
        <v>0</v>
      </c>
      <c r="M20" s="70">
        <v>1</v>
      </c>
      <c r="N20" s="69"/>
      <c r="O20" s="69">
        <v>146</v>
      </c>
      <c r="P20" s="69">
        <v>214</v>
      </c>
      <c r="Q20" s="72">
        <f t="shared" si="3"/>
        <v>0.68224299065420557</v>
      </c>
      <c r="R20" s="69"/>
      <c r="S20" s="69">
        <v>46</v>
      </c>
      <c r="T20" s="69">
        <v>87</v>
      </c>
      <c r="U20" s="69">
        <f t="shared" si="4"/>
        <v>133</v>
      </c>
      <c r="V20" s="71">
        <f t="shared" si="5"/>
        <v>4.15625</v>
      </c>
      <c r="W20" s="69"/>
      <c r="X20" s="69">
        <v>124</v>
      </c>
      <c r="Y20" s="71">
        <f t="shared" si="6"/>
        <v>3.875</v>
      </c>
      <c r="Z20" s="69"/>
      <c r="AA20" s="69">
        <v>111</v>
      </c>
      <c r="AB20" s="73">
        <f t="shared" si="7"/>
        <v>3.46875</v>
      </c>
      <c r="AC20" s="69"/>
      <c r="AD20" s="69">
        <v>109</v>
      </c>
      <c r="AE20" s="69">
        <v>189</v>
      </c>
      <c r="AF20" s="71">
        <f t="shared" si="8"/>
        <v>5.90625</v>
      </c>
      <c r="AG20" s="69">
        <v>3</v>
      </c>
      <c r="AH20" s="69"/>
      <c r="AI20" s="69">
        <f t="shared" si="9"/>
        <v>344</v>
      </c>
      <c r="AJ20" s="71">
        <f t="shared" si="10"/>
        <v>10.75</v>
      </c>
      <c r="AK20" s="72">
        <f t="shared" si="1"/>
        <v>0.59944237918215615</v>
      </c>
      <c r="AL20" s="69"/>
      <c r="AM20" s="69" t="s">
        <v>54</v>
      </c>
      <c r="AN20" s="69" t="s">
        <v>55</v>
      </c>
    </row>
    <row r="21" spans="1:40" ht="16.95" customHeight="1" x14ac:dyDescent="0.3">
      <c r="A21" s="7" t="s">
        <v>81</v>
      </c>
      <c r="B21" s="8" t="s">
        <v>29</v>
      </c>
      <c r="C21" s="18" t="s">
        <v>79</v>
      </c>
      <c r="D21" s="14"/>
      <c r="E21" s="8"/>
      <c r="F21" s="18">
        <v>334</v>
      </c>
      <c r="G21" s="36"/>
      <c r="H21" s="18"/>
      <c r="I21" s="18"/>
      <c r="J21" s="37" t="e">
        <f t="shared" si="2"/>
        <v>#DIV/0!</v>
      </c>
      <c r="K21" s="8"/>
      <c r="L21" s="17">
        <v>0</v>
      </c>
      <c r="M21" s="18">
        <v>1</v>
      </c>
      <c r="N21" s="8"/>
      <c r="O21" s="18"/>
      <c r="P21" s="18"/>
      <c r="Q21" s="37" t="e">
        <f t="shared" si="3"/>
        <v>#DIV/0!</v>
      </c>
      <c r="R21" s="8"/>
      <c r="S21" s="18">
        <v>10</v>
      </c>
      <c r="T21" s="18">
        <v>18</v>
      </c>
      <c r="U21" s="17">
        <f t="shared" si="4"/>
        <v>28</v>
      </c>
      <c r="V21" s="36"/>
      <c r="W21" s="8"/>
      <c r="X21" s="18">
        <v>37</v>
      </c>
      <c r="Y21" s="36"/>
      <c r="Z21" s="8"/>
      <c r="AA21" s="18">
        <v>3</v>
      </c>
      <c r="AB21" s="38"/>
      <c r="AC21" s="8"/>
      <c r="AD21" s="18">
        <v>12</v>
      </c>
      <c r="AE21" s="18">
        <v>53</v>
      </c>
      <c r="AF21" s="36"/>
      <c r="AG21" s="18">
        <v>2</v>
      </c>
      <c r="AH21" s="8"/>
      <c r="AI21" s="18"/>
      <c r="AJ21" s="36"/>
      <c r="AK21" s="37"/>
      <c r="AL21" s="41"/>
      <c r="AM21" s="7"/>
      <c r="AN21" s="8"/>
    </row>
    <row r="22" spans="1:40" x14ac:dyDescent="0.3">
      <c r="A22" s="1"/>
      <c r="B22" s="8"/>
      <c r="C22" s="1"/>
      <c r="D22" s="2"/>
      <c r="E22" s="1"/>
      <c r="F22" s="1" t="s">
        <v>36</v>
      </c>
      <c r="G22" s="1" t="s">
        <v>36</v>
      </c>
      <c r="H22" s="1" t="s">
        <v>36</v>
      </c>
      <c r="I22" s="1" t="s">
        <v>36</v>
      </c>
      <c r="J22" s="1" t="s">
        <v>36</v>
      </c>
      <c r="K22" s="31"/>
      <c r="L22" s="1"/>
      <c r="M22" s="1"/>
      <c r="N22" s="31"/>
      <c r="O22" s="1" t="s">
        <v>36</v>
      </c>
      <c r="P22" s="1" t="s">
        <v>36</v>
      </c>
      <c r="Q22" s="1" t="s">
        <v>36</v>
      </c>
      <c r="R22" s="31"/>
      <c r="S22" s="1" t="s">
        <v>36</v>
      </c>
      <c r="T22" s="1" t="s">
        <v>36</v>
      </c>
      <c r="U22" s="1" t="s">
        <v>36</v>
      </c>
      <c r="V22" s="1" t="s">
        <v>36</v>
      </c>
      <c r="W22" s="31"/>
      <c r="X22" s="1" t="s">
        <v>36</v>
      </c>
      <c r="Y22" s="1" t="s">
        <v>36</v>
      </c>
      <c r="Z22" s="31"/>
      <c r="AA22" s="1" t="s">
        <v>36</v>
      </c>
      <c r="AB22" s="10" t="s">
        <v>36</v>
      </c>
      <c r="AC22" s="32"/>
      <c r="AD22" s="1" t="s">
        <v>36</v>
      </c>
      <c r="AE22" s="1" t="s">
        <v>36</v>
      </c>
      <c r="AF22" s="1" t="s">
        <v>36</v>
      </c>
      <c r="AG22" s="1" t="s">
        <v>36</v>
      </c>
      <c r="AH22" s="31"/>
      <c r="AI22" s="1" t="s">
        <v>36</v>
      </c>
      <c r="AJ22" s="1" t="s">
        <v>36</v>
      </c>
      <c r="AK22" s="9" t="s">
        <v>36</v>
      </c>
      <c r="AL22" s="33"/>
      <c r="AM22" s="12"/>
      <c r="AN22" s="1"/>
    </row>
    <row r="23" spans="1:40" x14ac:dyDescent="0.3">
      <c r="A23" s="20" t="s">
        <v>40</v>
      </c>
      <c r="B23" s="21" t="s">
        <v>29</v>
      </c>
      <c r="C23" s="22"/>
      <c r="D23" s="23"/>
      <c r="E23" s="22">
        <v>34</v>
      </c>
      <c r="F23" s="24">
        <f>SUM(F5:F22)</f>
        <v>8210</v>
      </c>
      <c r="G23" s="25"/>
      <c r="H23" s="24">
        <f t="shared" ref="H23:I23" si="11">SUM(H5:H22)</f>
        <v>1180</v>
      </c>
      <c r="I23" s="24">
        <f t="shared" si="11"/>
        <v>2776</v>
      </c>
      <c r="J23" s="26">
        <f>+H23/I23</f>
        <v>0.4250720461095101</v>
      </c>
      <c r="K23" s="22"/>
      <c r="L23" s="24">
        <f t="shared" ref="L23:M23" si="12">SUM(L5:L22)</f>
        <v>0</v>
      </c>
      <c r="M23" s="24">
        <f t="shared" si="12"/>
        <v>8</v>
      </c>
      <c r="N23" s="22"/>
      <c r="O23" s="24">
        <f t="shared" ref="O23:P23" si="13">SUM(O5:O22)</f>
        <v>778</v>
      </c>
      <c r="P23" s="24">
        <f t="shared" si="13"/>
        <v>1159</v>
      </c>
      <c r="Q23" s="26">
        <f>+O23/P23</f>
        <v>0.67126833477135461</v>
      </c>
      <c r="R23" s="22"/>
      <c r="S23" s="24">
        <f t="shared" ref="S23:U23" si="14">SUM(S5:S22)</f>
        <v>461</v>
      </c>
      <c r="T23" s="24">
        <f t="shared" si="14"/>
        <v>1012</v>
      </c>
      <c r="U23" s="24">
        <f t="shared" si="14"/>
        <v>1473</v>
      </c>
      <c r="V23" s="25">
        <f>+U23/E23</f>
        <v>43.323529411764703</v>
      </c>
      <c r="W23" s="22"/>
      <c r="X23" s="24">
        <f>SUM(X5:X22)</f>
        <v>706</v>
      </c>
      <c r="Y23" s="25">
        <f>+X23/E23</f>
        <v>20.764705882352942</v>
      </c>
      <c r="Z23" s="25"/>
      <c r="AA23" s="24">
        <f>SUM(AA5:AA22)</f>
        <v>954</v>
      </c>
      <c r="AB23" s="25">
        <f>+AA23/E23</f>
        <v>28.058823529411764</v>
      </c>
      <c r="AC23" s="27"/>
      <c r="AD23" s="24">
        <f>SUM(AD5:AD22)</f>
        <v>432</v>
      </c>
      <c r="AE23" s="24">
        <f>SUM(AE5:AE22)</f>
        <v>906</v>
      </c>
      <c r="AF23" s="25">
        <f>+AE23/E23</f>
        <v>26.647058823529413</v>
      </c>
      <c r="AG23" s="24">
        <f>SUM(AG5:AG22)</f>
        <v>58</v>
      </c>
      <c r="AH23" s="22"/>
      <c r="AI23" s="24">
        <f>SUM(AI5:AI22)</f>
        <v>3138</v>
      </c>
      <c r="AJ23" s="25">
        <f>+AI23/E23</f>
        <v>92.294117647058826</v>
      </c>
      <c r="AK23" s="26">
        <f>+((AI23+U23+AD23-AE23)+(X23*2))/F23</f>
        <v>0.67588306942752741</v>
      </c>
      <c r="AL23" s="1"/>
      <c r="AM23" s="12"/>
      <c r="AN23" s="1"/>
    </row>
    <row r="24" spans="1:40" x14ac:dyDescent="0.3">
      <c r="A24" s="1"/>
      <c r="B24" s="1"/>
      <c r="C24" s="1"/>
      <c r="D24" s="7"/>
      <c r="E24" s="8">
        <v>34</v>
      </c>
      <c r="F24" s="8" t="s">
        <v>59</v>
      </c>
      <c r="G24" s="8">
        <f>34*240</f>
        <v>8160</v>
      </c>
      <c r="H24" s="1"/>
      <c r="I24" s="1"/>
      <c r="J24" s="1"/>
      <c r="K24" s="1"/>
      <c r="L24" s="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40" t="s">
        <v>82</v>
      </c>
      <c r="AJ24" s="1"/>
      <c r="AK24" s="1"/>
      <c r="AL24" s="1"/>
      <c r="AM24" s="12"/>
      <c r="AN24" s="1"/>
    </row>
    <row r="25" spans="1:40" x14ac:dyDescent="0.3">
      <c r="A25" s="1"/>
      <c r="B25" s="1"/>
      <c r="C25" s="1"/>
      <c r="D25" s="7" t="s">
        <v>34</v>
      </c>
      <c r="E25" s="8">
        <v>2</v>
      </c>
      <c r="F25" s="8" t="s">
        <v>60</v>
      </c>
      <c r="G25" s="8">
        <v>50</v>
      </c>
      <c r="H25" s="28">
        <f>SUM(G24:G25)</f>
        <v>8210</v>
      </c>
      <c r="I25" s="1"/>
      <c r="J25" s="1"/>
      <c r="K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5"/>
      <c r="AF25" s="59"/>
      <c r="AG25" s="6"/>
      <c r="AH25" s="14"/>
      <c r="AI25" s="19">
        <f>+H23*2</f>
        <v>2360</v>
      </c>
      <c r="AJ25" s="42" t="s">
        <v>73</v>
      </c>
      <c r="AK25" s="1"/>
      <c r="AL25" s="1"/>
      <c r="AM25" s="11"/>
      <c r="AN25" s="1"/>
    </row>
    <row r="26" spans="1:40" x14ac:dyDescent="0.3">
      <c r="A26" s="1"/>
      <c r="B26" s="1"/>
      <c r="C26" s="45"/>
      <c r="D26" s="29"/>
      <c r="E26" s="8"/>
      <c r="F26" s="8"/>
      <c r="G26" s="8"/>
      <c r="H26" s="4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5"/>
      <c r="AF26" s="60"/>
      <c r="AG26" s="16"/>
      <c r="AH26" s="14"/>
      <c r="AI26" s="51">
        <f>+L23*1</f>
        <v>0</v>
      </c>
      <c r="AJ26" s="42" t="s">
        <v>74</v>
      </c>
      <c r="AK26" s="6"/>
      <c r="AL26" s="1"/>
      <c r="AM26" s="1"/>
      <c r="AN26" s="1"/>
    </row>
    <row r="27" spans="1:40" x14ac:dyDescent="0.3">
      <c r="A27" s="1"/>
      <c r="B27" s="58" t="s">
        <v>86</v>
      </c>
      <c r="C27" s="46"/>
      <c r="D27" s="2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5"/>
      <c r="AF27" s="60"/>
      <c r="AG27" s="16"/>
      <c r="AH27" s="14"/>
      <c r="AI27" s="51">
        <f>+O23</f>
        <v>778</v>
      </c>
      <c r="AJ27" s="43" t="s">
        <v>75</v>
      </c>
      <c r="AK27" s="14"/>
      <c r="AL27" s="1"/>
      <c r="AM27" s="1"/>
      <c r="AN27" s="1"/>
    </row>
    <row r="28" spans="1:40" x14ac:dyDescent="0.3">
      <c r="A28" s="1"/>
      <c r="B28" t="s">
        <v>88</v>
      </c>
      <c r="C28" s="34"/>
      <c r="D28" s="7"/>
      <c r="E28" s="8"/>
      <c r="F28" s="8"/>
      <c r="G28" s="8"/>
      <c r="H28" s="8"/>
      <c r="I28" s="8"/>
      <c r="J28" s="8"/>
      <c r="K28" s="8"/>
      <c r="L28" s="8"/>
      <c r="M28" s="8"/>
      <c r="N28" s="1"/>
      <c r="O28" s="3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5"/>
      <c r="AF28" s="14"/>
      <c r="AG28" s="16"/>
      <c r="AH28" s="14"/>
      <c r="AI28" s="51">
        <f>SUM(AI25:AI27)</f>
        <v>3138</v>
      </c>
      <c r="AJ28" s="44" t="s">
        <v>76</v>
      </c>
      <c r="AK28" s="14" t="s">
        <v>77</v>
      </c>
      <c r="AL28" s="1"/>
      <c r="AM28" s="1"/>
      <c r="AN28" s="1"/>
    </row>
    <row r="29" spans="1:40" x14ac:dyDescent="0.3">
      <c r="B29" s="66" t="s">
        <v>91</v>
      </c>
      <c r="O29" s="8"/>
    </row>
    <row r="30" spans="1:40" x14ac:dyDescent="0.3">
      <c r="B30" s="1" t="s">
        <v>89</v>
      </c>
      <c r="O30" s="8"/>
    </row>
    <row r="31" spans="1:40" x14ac:dyDescent="0.3">
      <c r="B31" t="s">
        <v>90</v>
      </c>
    </row>
  </sheetData>
  <sheetProtection sheet="1" objects="1" scenarios="1"/>
  <pageMargins left="0.2" right="0.2" top="0.25" bottom="0.2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Player Stats</vt:lpstr>
      <vt:lpstr>'79-80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2024-11-30T16:22:39Z</cp:lastPrinted>
  <dcterms:created xsi:type="dcterms:W3CDTF">2016-09-21T11:58:18Z</dcterms:created>
  <dcterms:modified xsi:type="dcterms:W3CDTF">2025-06-23T11:58:53Z</dcterms:modified>
</cp:coreProperties>
</file>