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nnesota Fillies\"/>
    </mc:Choice>
  </mc:AlternateContent>
  <xr:revisionPtr revIDLastSave="0" documentId="13_ncr:1_{F8302F74-2BB9-4595-BC81-FD30EEF956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2" r:id="rId1"/>
  </sheets>
  <definedNames>
    <definedName name="_xlnm.Print_Area" localSheetId="0">'79-80 Player Stats'!$A$1:$AN$53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8" i="2" l="1"/>
  <c r="AG48" i="2"/>
  <c r="AE48" i="2"/>
  <c r="AD48" i="2"/>
  <c r="AA48" i="2"/>
  <c r="X48" i="2"/>
  <c r="U48" i="2"/>
  <c r="T48" i="2"/>
  <c r="S48" i="2"/>
  <c r="P48" i="2"/>
  <c r="O48" i="2"/>
  <c r="M48" i="2"/>
  <c r="L48" i="2"/>
  <c r="I48" i="2"/>
  <c r="H48" i="2"/>
  <c r="F48" i="2"/>
  <c r="AG24" i="2"/>
  <c r="AE24" i="2"/>
  <c r="AD24" i="2"/>
  <c r="AA24" i="2"/>
  <c r="X24" i="2"/>
  <c r="T24" i="2"/>
  <c r="S24" i="2"/>
  <c r="P24" i="2"/>
  <c r="O24" i="2"/>
  <c r="M24" i="2"/>
  <c r="L24" i="2"/>
  <c r="I24" i="2"/>
  <c r="H24" i="2"/>
  <c r="F24" i="2"/>
  <c r="AI39" i="2" l="1"/>
  <c r="G49" i="2"/>
  <c r="H50" i="2" s="1"/>
  <c r="AF48" i="2"/>
  <c r="AB48" i="2"/>
  <c r="Y48" i="2"/>
  <c r="AI52" i="2"/>
  <c r="AI51" i="2"/>
  <c r="AI46" i="2"/>
  <c r="AJ46" i="2" s="1"/>
  <c r="AF46" i="2"/>
  <c r="AB46" i="2"/>
  <c r="Y46" i="2"/>
  <c r="U46" i="2"/>
  <c r="V46" i="2" s="1"/>
  <c r="Q46" i="2"/>
  <c r="J46" i="2"/>
  <c r="G46" i="2"/>
  <c r="AI45" i="2"/>
  <c r="AF45" i="2"/>
  <c r="AB45" i="2"/>
  <c r="Y45" i="2"/>
  <c r="U45" i="2"/>
  <c r="V45" i="2" s="1"/>
  <c r="Q45" i="2"/>
  <c r="J45" i="2"/>
  <c r="G45" i="2"/>
  <c r="AI44" i="2"/>
  <c r="AJ44" i="2" s="1"/>
  <c r="AF44" i="2"/>
  <c r="AB44" i="2"/>
  <c r="Y44" i="2"/>
  <c r="U44" i="2"/>
  <c r="V44" i="2" s="1"/>
  <c r="Q44" i="2"/>
  <c r="J44" i="2"/>
  <c r="G44" i="2"/>
  <c r="AI43" i="2"/>
  <c r="AF43" i="2"/>
  <c r="AB43" i="2"/>
  <c r="Y43" i="2"/>
  <c r="U43" i="2"/>
  <c r="V43" i="2" s="1"/>
  <c r="Q43" i="2"/>
  <c r="J43" i="2"/>
  <c r="G43" i="2"/>
  <c r="AI42" i="2"/>
  <c r="AF42" i="2"/>
  <c r="AB42" i="2"/>
  <c r="Y42" i="2"/>
  <c r="U42" i="2"/>
  <c r="V42" i="2" s="1"/>
  <c r="Q42" i="2"/>
  <c r="J42" i="2"/>
  <c r="G42" i="2"/>
  <c r="AI41" i="2"/>
  <c r="AJ41" i="2" s="1"/>
  <c r="AF41" i="2"/>
  <c r="AB41" i="2"/>
  <c r="Y41" i="2"/>
  <c r="U41" i="2"/>
  <c r="Q41" i="2"/>
  <c r="J41" i="2"/>
  <c r="G41" i="2"/>
  <c r="AI40" i="2"/>
  <c r="AJ40" i="2" s="1"/>
  <c r="AF40" i="2"/>
  <c r="AB40" i="2"/>
  <c r="Y40" i="2"/>
  <c r="U40" i="2"/>
  <c r="V40" i="2" s="1"/>
  <c r="Q40" i="2"/>
  <c r="J40" i="2"/>
  <c r="G40" i="2"/>
  <c r="AF39" i="2"/>
  <c r="AB39" i="2"/>
  <c r="Y39" i="2"/>
  <c r="U39" i="2"/>
  <c r="V39" i="2" s="1"/>
  <c r="Q39" i="2"/>
  <c r="J39" i="2"/>
  <c r="G39" i="2"/>
  <c r="AI38" i="2"/>
  <c r="AF38" i="2"/>
  <c r="AB38" i="2"/>
  <c r="Y38" i="2"/>
  <c r="U38" i="2"/>
  <c r="V38" i="2" s="1"/>
  <c r="Q38" i="2"/>
  <c r="J38" i="2"/>
  <c r="G38" i="2"/>
  <c r="AI37" i="2"/>
  <c r="AJ37" i="2" s="1"/>
  <c r="AF37" i="2"/>
  <c r="AB37" i="2"/>
  <c r="Y37" i="2"/>
  <c r="U37" i="2"/>
  <c r="Q37" i="2"/>
  <c r="J37" i="2"/>
  <c r="G37" i="2"/>
  <c r="AI36" i="2"/>
  <c r="AF36" i="2"/>
  <c r="AB36" i="2"/>
  <c r="Y36" i="2"/>
  <c r="U36" i="2"/>
  <c r="V36" i="2" s="1"/>
  <c r="Q36" i="2"/>
  <c r="J36" i="2"/>
  <c r="G36" i="2"/>
  <c r="G25" i="2"/>
  <c r="H26" i="2" s="1"/>
  <c r="AF24" i="2"/>
  <c r="AB24" i="2"/>
  <c r="Y24" i="2"/>
  <c r="AI28" i="2"/>
  <c r="AI27" i="2"/>
  <c r="AI22" i="2"/>
  <c r="AJ22" i="2" s="1"/>
  <c r="AF22" i="2"/>
  <c r="AB22" i="2"/>
  <c r="Y22" i="2"/>
  <c r="U22" i="2"/>
  <c r="V22" i="2" s="1"/>
  <c r="Q22" i="2"/>
  <c r="J22" i="2"/>
  <c r="G22" i="2"/>
  <c r="AI21" i="2"/>
  <c r="AJ21" i="2" s="1"/>
  <c r="AF21" i="2"/>
  <c r="AB21" i="2"/>
  <c r="Y21" i="2"/>
  <c r="U21" i="2"/>
  <c r="V21" i="2" s="1"/>
  <c r="Q21" i="2"/>
  <c r="J21" i="2"/>
  <c r="G21" i="2"/>
  <c r="AI20" i="2"/>
  <c r="AF20" i="2"/>
  <c r="AB20" i="2"/>
  <c r="Y20" i="2"/>
  <c r="U20" i="2"/>
  <c r="V20" i="2" s="1"/>
  <c r="Q20" i="2"/>
  <c r="J20" i="2"/>
  <c r="G20" i="2"/>
  <c r="AI19" i="2"/>
  <c r="AF19" i="2"/>
  <c r="AB19" i="2"/>
  <c r="Y19" i="2"/>
  <c r="U19" i="2"/>
  <c r="V19" i="2" s="1"/>
  <c r="Q19" i="2"/>
  <c r="J19" i="2"/>
  <c r="G19" i="2"/>
  <c r="AI18" i="2"/>
  <c r="AJ18" i="2" s="1"/>
  <c r="AF18" i="2"/>
  <c r="AB18" i="2"/>
  <c r="Y18" i="2"/>
  <c r="U18" i="2"/>
  <c r="V18" i="2" s="1"/>
  <c r="Q18" i="2"/>
  <c r="J18" i="2"/>
  <c r="G18" i="2"/>
  <c r="AI17" i="2"/>
  <c r="AF17" i="2"/>
  <c r="AB17" i="2"/>
  <c r="Y17" i="2"/>
  <c r="U17" i="2"/>
  <c r="V17" i="2" s="1"/>
  <c r="Q17" i="2"/>
  <c r="J17" i="2"/>
  <c r="G17" i="2"/>
  <c r="AI16" i="2"/>
  <c r="AF16" i="2"/>
  <c r="AB16" i="2"/>
  <c r="Y16" i="2"/>
  <c r="U16" i="2"/>
  <c r="V16" i="2" s="1"/>
  <c r="Q16" i="2"/>
  <c r="J16" i="2"/>
  <c r="G16" i="2"/>
  <c r="AI15" i="2"/>
  <c r="AF15" i="2"/>
  <c r="AB15" i="2"/>
  <c r="Y15" i="2"/>
  <c r="U15" i="2"/>
  <c r="V15" i="2" s="1"/>
  <c r="Q15" i="2"/>
  <c r="J15" i="2"/>
  <c r="G15" i="2"/>
  <c r="AI14" i="2"/>
  <c r="AJ14" i="2" s="1"/>
  <c r="AF14" i="2"/>
  <c r="AB14" i="2"/>
  <c r="Y14" i="2"/>
  <c r="U14" i="2"/>
  <c r="V14" i="2" s="1"/>
  <c r="Q14" i="2"/>
  <c r="J14" i="2"/>
  <c r="G14" i="2"/>
  <c r="AI13" i="2"/>
  <c r="AJ13" i="2" s="1"/>
  <c r="AF13" i="2"/>
  <c r="AB13" i="2"/>
  <c r="Y13" i="2"/>
  <c r="U13" i="2"/>
  <c r="V13" i="2" s="1"/>
  <c r="Q13" i="2"/>
  <c r="J13" i="2"/>
  <c r="G13" i="2"/>
  <c r="AI12" i="2"/>
  <c r="AJ12" i="2" s="1"/>
  <c r="AF12" i="2"/>
  <c r="AB12" i="2"/>
  <c r="Y12" i="2"/>
  <c r="U12" i="2"/>
  <c r="V12" i="2" s="1"/>
  <c r="Q12" i="2"/>
  <c r="J12" i="2"/>
  <c r="G12" i="2"/>
  <c r="AI11" i="2"/>
  <c r="AF11" i="2"/>
  <c r="AB11" i="2"/>
  <c r="Y11" i="2"/>
  <c r="U11" i="2"/>
  <c r="V11" i="2" s="1"/>
  <c r="J11" i="2"/>
  <c r="G11" i="2"/>
  <c r="AI10" i="2"/>
  <c r="AF10" i="2"/>
  <c r="AB10" i="2"/>
  <c r="Y10" i="2"/>
  <c r="U10" i="2"/>
  <c r="V10" i="2" s="1"/>
  <c r="Q10" i="2"/>
  <c r="J10" i="2"/>
  <c r="G10" i="2"/>
  <c r="AI9" i="2"/>
  <c r="AJ9" i="2" s="1"/>
  <c r="AF9" i="2"/>
  <c r="AB9" i="2"/>
  <c r="Y9" i="2"/>
  <c r="U9" i="2"/>
  <c r="V9" i="2" s="1"/>
  <c r="Q9" i="2"/>
  <c r="J9" i="2"/>
  <c r="G9" i="2"/>
  <c r="AI8" i="2"/>
  <c r="AF8" i="2"/>
  <c r="AB8" i="2"/>
  <c r="Y8" i="2"/>
  <c r="U8" i="2"/>
  <c r="V8" i="2" s="1"/>
  <c r="Q8" i="2"/>
  <c r="J8" i="2"/>
  <c r="G8" i="2"/>
  <c r="AI7" i="2"/>
  <c r="AJ7" i="2" s="1"/>
  <c r="AF7" i="2"/>
  <c r="AB7" i="2"/>
  <c r="Y7" i="2"/>
  <c r="U7" i="2"/>
  <c r="V7" i="2" s="1"/>
  <c r="Q7" i="2"/>
  <c r="G7" i="2"/>
  <c r="AI6" i="2"/>
  <c r="AF6" i="2"/>
  <c r="AB6" i="2"/>
  <c r="Y6" i="2"/>
  <c r="U6" i="2"/>
  <c r="V6" i="2" s="1"/>
  <c r="Q6" i="2"/>
  <c r="J6" i="2"/>
  <c r="G6" i="2"/>
  <c r="AI5" i="2"/>
  <c r="AF5" i="2"/>
  <c r="AB5" i="2"/>
  <c r="Y5" i="2"/>
  <c r="U5" i="2"/>
  <c r="Q5" i="2"/>
  <c r="J5" i="2"/>
  <c r="G5" i="2"/>
  <c r="V5" i="2" l="1"/>
  <c r="U24" i="2"/>
  <c r="AI24" i="2"/>
  <c r="AJ24" i="2" s="1"/>
  <c r="AK13" i="2"/>
  <c r="AK20" i="2"/>
  <c r="AK45" i="2"/>
  <c r="AK38" i="2"/>
  <c r="J48" i="2"/>
  <c r="AK17" i="2"/>
  <c r="AJ17" i="2"/>
  <c r="AK6" i="2"/>
  <c r="AK7" i="2"/>
  <c r="AK10" i="2"/>
  <c r="J24" i="2"/>
  <c r="AJ10" i="2"/>
  <c r="AK11" i="2"/>
  <c r="AK14" i="2"/>
  <c r="AK15" i="2"/>
  <c r="AK18" i="2"/>
  <c r="AK19" i="2"/>
  <c r="AI26" i="2"/>
  <c r="AI29" i="2" s="1"/>
  <c r="AK16" i="2"/>
  <c r="AJ19" i="2"/>
  <c r="AK22" i="2"/>
  <c r="AK8" i="2"/>
  <c r="AK36" i="2"/>
  <c r="AK42" i="2"/>
  <c r="AK43" i="2"/>
  <c r="AK39" i="2"/>
  <c r="AK46" i="2"/>
  <c r="AJ43" i="2"/>
  <c r="AK37" i="2"/>
  <c r="AJ48" i="2"/>
  <c r="AK40" i="2"/>
  <c r="AK44" i="2"/>
  <c r="AJ36" i="2"/>
  <c r="AJ39" i="2"/>
  <c r="AK41" i="2"/>
  <c r="Q48" i="2"/>
  <c r="V37" i="2"/>
  <c r="AJ38" i="2"/>
  <c r="V41" i="2"/>
  <c r="AJ42" i="2"/>
  <c r="AJ45" i="2"/>
  <c r="AI50" i="2"/>
  <c r="AI53" i="2" s="1"/>
  <c r="V48" i="2"/>
  <c r="AJ16" i="2"/>
  <c r="AJ20" i="2"/>
  <c r="AK21" i="2"/>
  <c r="V24" i="2"/>
  <c r="AJ6" i="2"/>
  <c r="AJ5" i="2"/>
  <c r="AJ8" i="2"/>
  <c r="AK9" i="2"/>
  <c r="AJ11" i="2"/>
  <c r="AK12" i="2"/>
  <c r="AJ15" i="2"/>
  <c r="Q24" i="2"/>
  <c r="AK5" i="2"/>
  <c r="AK48" i="2" l="1"/>
  <c r="AK24" i="2"/>
</calcChain>
</file>

<file path=xl/sharedStrings.xml><?xml version="1.0" encoding="utf-8"?>
<sst xmlns="http://schemas.openxmlformats.org/spreadsheetml/2006/main" count="283" uniqueCount="92">
  <si>
    <t>MINNESOTA FILLIES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</si>
  <si>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</si>
  <si>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</si>
  <si>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</si>
  <si>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</si>
  <si>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</si>
  <si>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</si>
  <si>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</si>
  <si>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</si>
  <si>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</si>
  <si>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</si>
  <si>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</si>
  <si>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</si>
  <si>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</si>
  <si>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</si>
  <si>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</si>
  <si>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</si>
  <si>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</si>
  <si>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</si>
  <si>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</si>
  <si>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</si>
  <si>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</si>
  <si>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</si>
  <si>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</si>
  <si>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</si>
  <si>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</si>
  <si>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</si>
  <si>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</si>
  <si>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Minnesota Fillies</t>
  </si>
  <si>
    <t>Wilson, Donna</t>
  </si>
  <si>
    <t>Kocurek, Marie</t>
  </si>
  <si>
    <t>DeLorme, Scooter</t>
  </si>
  <si>
    <t>DeBoer, Kathy</t>
  </si>
  <si>
    <t>Keeley, Marguerite</t>
  </si>
  <si>
    <t>Roberts, Patricia</t>
  </si>
  <si>
    <t>OT</t>
  </si>
  <si>
    <t>------------</t>
  </si>
  <si>
    <t>1979 - 80</t>
  </si>
  <si>
    <t>3FG</t>
  </si>
  <si>
    <t>79 - 80</t>
  </si>
  <si>
    <t>Booker, Gerry</t>
  </si>
  <si>
    <t>Mason, Debbie</t>
  </si>
  <si>
    <t>Montgomery, Pat</t>
  </si>
  <si>
    <t>Owens, Katrina</t>
  </si>
  <si>
    <t>Sharps, Denise</t>
  </si>
  <si>
    <t>Timperman, Janet</t>
  </si>
  <si>
    <t>Wahl-Bye, Sue</t>
  </si>
  <si>
    <t>Wellen, Nancy</t>
  </si>
  <si>
    <t>College</t>
  </si>
  <si>
    <t>Ht.</t>
  </si>
  <si>
    <t>5'7"</t>
  </si>
  <si>
    <t>Charleston College</t>
  </si>
  <si>
    <t>5'4"</t>
  </si>
  <si>
    <t>6'1"</t>
  </si>
  <si>
    <t>5'10"</t>
  </si>
  <si>
    <t>Wayland Baptist</t>
  </si>
  <si>
    <t>5'8"</t>
  </si>
  <si>
    <t>6'5"</t>
  </si>
  <si>
    <t>Univ. of Kentucky</t>
  </si>
  <si>
    <t>Gainesville J.C.</t>
  </si>
  <si>
    <t>No.</t>
  </si>
  <si>
    <t xml:space="preserve"> x 240</t>
  </si>
  <si>
    <t xml:space="preserve"> x 25</t>
  </si>
  <si>
    <t>5'11"</t>
  </si>
  <si>
    <t>Michigan State Univ.</t>
  </si>
  <si>
    <t>Wichita State Univ.</t>
  </si>
  <si>
    <t>Univ. of Nebraska</t>
  </si>
  <si>
    <t>5'6"</t>
  </si>
  <si>
    <t>Univ. of Tennessee</t>
  </si>
  <si>
    <t>Benedict College</t>
  </si>
  <si>
    <t>Queens College</t>
  </si>
  <si>
    <t>5'5"</t>
  </si>
  <si>
    <t>Utah State Univ.</t>
  </si>
  <si>
    <t>Fayetteville State Univ.</t>
  </si>
  <si>
    <t>Indiana State Univ.</t>
  </si>
  <si>
    <t>St. Cloud State</t>
  </si>
  <si>
    <t>Luther College</t>
  </si>
  <si>
    <t>Burdick, Randi</t>
  </si>
  <si>
    <t>Collins, Sheila</t>
  </si>
  <si>
    <t>Jamison, Karen</t>
  </si>
  <si>
    <t>2pt</t>
  </si>
  <si>
    <t>3pt</t>
  </si>
  <si>
    <t>TOTAL</t>
  </si>
  <si>
    <t>Montclair State</t>
  </si>
  <si>
    <t>Rutgers</t>
  </si>
  <si>
    <t>5'1"</t>
  </si>
  <si>
    <t>Hawkins, Kathy</t>
  </si>
  <si>
    <t>1979 - 1980  Player Stats</t>
  </si>
  <si>
    <t>1979 - 1980  Playoff Stats</t>
  </si>
  <si>
    <t>Game Totals = 597</t>
  </si>
  <si>
    <t>Univ. of Kansas</t>
  </si>
  <si>
    <t>Game Totals = 3,281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</si>
</sst>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/>
    <xf numFmtId="166" fontId="4" fillId="0" borderId="0" xfId="0" applyNumberFormat="1" applyFont="1"/>
    <xf numFmtId="0" fontId="7" fillId="0" borderId="0" xfId="0" applyFont="1" applyAlignment="1">
      <alignment horizontal="center"/>
    </xf>
    <xf numFmtId="0" fontId="1" fillId="0" borderId="0" xfId="0" quotePrefix="1" applyFont="1"/>
    <xf numFmtId="165" fontId="1" fillId="0" borderId="0" xfId="0" quotePrefix="1" applyNumberFormat="1" applyFont="1"/>
    <xf numFmtId="164" fontId="1" fillId="0" borderId="0" xfId="0" quotePrefix="1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1" fillId="0" borderId="0" xfId="0" quotePrefix="1" applyNumberFormat="1" applyFont="1"/>
    <xf numFmtId="166" fontId="6" fillId="2" borderId="0" xfId="1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166" fontId="6" fillId="2" borderId="0" xfId="0" applyNumberFormat="1" applyFont="1" applyFill="1"/>
    <xf numFmtId="2" fontId="6" fillId="2" borderId="0" xfId="0" applyNumberFormat="1" applyFont="1" applyFill="1"/>
    <xf numFmtId="164" fontId="6" fillId="2" borderId="0" xfId="0" applyNumberFormat="1" applyFont="1" applyFill="1"/>
    <xf numFmtId="0" fontId="6" fillId="2" borderId="0" xfId="0" applyFont="1" applyFill="1"/>
    <xf numFmtId="165" fontId="6" fillId="2" borderId="0" xfId="0" applyNumberFormat="1" applyFont="1" applyFill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164" fontId="1" fillId="3" borderId="0" xfId="0" applyNumberFormat="1" applyFont="1" applyFill="1"/>
    <xf numFmtId="0" fontId="9" fillId="0" borderId="0" xfId="0" applyFont="1"/>
    <xf numFmtId="0" fontId="11" fillId="0" borderId="0" xfId="0" applyFont="1"/>
    <xf numFmtId="0" fontId="4" fillId="0" borderId="0" xfId="0" applyFont="1" applyAlignment="1">
      <alignment horizontal="left"/>
    </xf>
    <xf numFmtId="166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4" fillId="3" borderId="0" xfId="0" applyFont="1" applyFill="1"/>
    <xf numFmtId="165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166" fontId="4" fillId="0" borderId="0" xfId="1" applyNumberFormat="1" applyFont="1" applyAlignment="1">
      <alignment horizontal="right"/>
    </xf>
    <xf numFmtId="0" fontId="14" fillId="0" borderId="0" xfId="0" applyFont="1"/>
    <xf numFmtId="0" fontId="7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7" fillId="5" borderId="0" xfId="0" applyFont="1" applyFill="1" applyAlignment="1">
      <alignment horizontal="center"/>
    </xf>
    <xf numFmtId="166" fontId="4" fillId="5" borderId="0" xfId="0" applyNumberFormat="1" applyFont="1" applyFill="1"/>
    <xf numFmtId="2" fontId="4" fillId="5" borderId="0" xfId="0" applyNumberFormat="1" applyFont="1" applyFill="1"/>
    <xf numFmtId="164" fontId="4" fillId="5" borderId="0" xfId="0" applyNumberFormat="1" applyFont="1" applyFill="1"/>
    <xf numFmtId="165" fontId="4" fillId="5" borderId="0" xfId="0" applyNumberFormat="1" applyFont="1" applyFill="1"/>
    <xf numFmtId="0" fontId="4" fillId="5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CEC7-C9BD-4B41-95CA-DE01B1521434}">
  <sheetPr>
    <pageSetUpPr fitToPage="1"/>
  </sheetPr>
  <dimension ref="A1:AN53"/>
  <sheetViews>
    <sheetView tabSelected="1" workbookViewId="0"/>
  </sheetViews>
  <sheetFormatPr defaultRowHeight="14.4" x14ac:dyDescent="0.3"/>
  <cols>
    <col min="1" max="1" width="8.77734375" customWidth="1"/>
    <col min="2" max="2" width="13.6640625" customWidth="1"/>
    <col min="3" max="3" width="15" bestFit="1" customWidth="1"/>
    <col min="4" max="4" width="5.33203125" customWidth="1"/>
    <col min="5" max="5" width="6" customWidth="1"/>
    <col min="6" max="6" width="10.6640625" bestFit="1" customWidth="1"/>
    <col min="7" max="7" width="6.6640625" customWidth="1"/>
    <col min="8" max="9" width="9.33203125" bestFit="1" customWidth="1"/>
    <col min="10" max="10" width="6.6640625" customWidth="1"/>
    <col min="11" max="11" width="1.5546875" customWidth="1"/>
    <col min="12" max="12" width="6.33203125" customWidth="1"/>
    <col min="13" max="13" width="5.6640625" customWidth="1"/>
    <col min="14" max="14" width="1.5546875" customWidth="1"/>
    <col min="15" max="15" width="5.6640625" customWidth="1"/>
    <col min="16" max="17" width="7.33203125" customWidth="1"/>
    <col min="18" max="18" width="1.5546875" customWidth="1"/>
    <col min="19" max="19" width="6.6640625" customWidth="1"/>
    <col min="20" max="20" width="7.33203125" customWidth="1"/>
    <col min="21" max="21" width="7" customWidth="1"/>
    <col min="22" max="22" width="7.44140625" customWidth="1"/>
    <col min="23" max="23" width="1.5546875" customWidth="1"/>
    <col min="24" max="25" width="6.6640625" customWidth="1"/>
    <col min="26" max="26" width="1.5546875" customWidth="1"/>
    <col min="27" max="28" width="6.6640625" customWidth="1"/>
    <col min="29" max="29" width="1.5546875" customWidth="1"/>
    <col min="30" max="33" width="6.6640625" customWidth="1"/>
    <col min="34" max="34" width="1.5546875" customWidth="1"/>
    <col min="35" max="36" width="6.6640625" customWidth="1"/>
    <col min="37" max="37" width="7" customWidth="1"/>
    <col min="38" max="38" width="1.5546875" customWidth="1"/>
    <col min="39" max="39" width="18.33203125" customWidth="1"/>
  </cols>
  <sheetData>
    <row r="1" spans="1:40" ht="21" x14ac:dyDescent="0.4">
      <c r="A1" s="41" t="s">
        <v>0</v>
      </c>
      <c r="B1" s="42"/>
      <c r="C1" s="41"/>
      <c r="D1" s="41" t="s">
        <v>87</v>
      </c>
      <c r="E1" s="1"/>
    </row>
    <row r="2" spans="1:40" x14ac:dyDescent="0.3">
      <c r="B2" s="44"/>
    </row>
    <row r="4" spans="1:40" ht="16.95" customHeight="1" x14ac:dyDescent="0.3">
      <c r="A4" s="2" t="s">
        <v>37</v>
      </c>
      <c r="B4" s="3" t="s">
        <v>1</v>
      </c>
      <c r="C4" s="3" t="s">
        <v>2</v>
      </c>
      <c r="D4" s="3" t="s">
        <v>60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26"/>
      <c r="L4" s="3" t="s">
        <v>9</v>
      </c>
      <c r="M4" s="3" t="s">
        <v>38</v>
      </c>
      <c r="N4" s="26"/>
      <c r="O4" s="3" t="s">
        <v>10</v>
      </c>
      <c r="P4" s="3" t="s">
        <v>11</v>
      </c>
      <c r="Q4" s="3" t="s">
        <v>12</v>
      </c>
      <c r="R4" s="26"/>
      <c r="S4" s="3" t="s">
        <v>13</v>
      </c>
      <c r="T4" s="3" t="s">
        <v>14</v>
      </c>
      <c r="U4" s="3" t="s">
        <v>15</v>
      </c>
      <c r="V4" s="3" t="s">
        <v>16</v>
      </c>
      <c r="W4" s="26"/>
      <c r="X4" s="3" t="s">
        <v>17</v>
      </c>
      <c r="Y4" s="3" t="s">
        <v>18</v>
      </c>
      <c r="Z4" s="26"/>
      <c r="AA4" s="3" t="s">
        <v>19</v>
      </c>
      <c r="AB4" s="3" t="s">
        <v>20</v>
      </c>
      <c r="AC4" s="26"/>
      <c r="AD4" s="3" t="s">
        <v>21</v>
      </c>
      <c r="AE4" s="3" t="s">
        <v>22</v>
      </c>
      <c r="AF4" s="3" t="s">
        <v>23</v>
      </c>
      <c r="AG4" s="3" t="s">
        <v>24</v>
      </c>
      <c r="AH4" s="26"/>
      <c r="AI4" s="3" t="s">
        <v>25</v>
      </c>
      <c r="AJ4" s="3" t="s">
        <v>26</v>
      </c>
      <c r="AK4" s="3" t="s">
        <v>27</v>
      </c>
      <c r="AL4" s="27"/>
      <c r="AM4" s="3" t="s">
        <v>48</v>
      </c>
      <c r="AN4" s="3" t="s">
        <v>49</v>
      </c>
    </row>
    <row r="5" spans="1:40" ht="16.95" customHeight="1" x14ac:dyDescent="0.3">
      <c r="A5" s="6" t="s">
        <v>39</v>
      </c>
      <c r="B5" s="5" t="s">
        <v>28</v>
      </c>
      <c r="C5" s="5" t="s">
        <v>40</v>
      </c>
      <c r="D5" s="9">
        <v>55</v>
      </c>
      <c r="E5" s="5">
        <v>3</v>
      </c>
      <c r="F5" s="8">
        <v>32</v>
      </c>
      <c r="G5" s="34">
        <f t="shared" ref="G5:G22" si="0">+F5/E5</f>
        <v>10.666666666666666</v>
      </c>
      <c r="H5" s="5">
        <v>4</v>
      </c>
      <c r="I5" s="5">
        <v>12</v>
      </c>
      <c r="J5" s="35">
        <f t="shared" ref="J5:J22" si="1">+H5/I5</f>
        <v>0.33333333333333331</v>
      </c>
      <c r="K5" s="36"/>
      <c r="L5" s="5"/>
      <c r="M5" s="5"/>
      <c r="N5" s="36"/>
      <c r="O5" s="5">
        <v>2</v>
      </c>
      <c r="P5" s="5">
        <v>7</v>
      </c>
      <c r="Q5" s="35">
        <f t="shared" ref="Q5:Q22" si="2">+O5/P5</f>
        <v>0.2857142857142857</v>
      </c>
      <c r="R5" s="36"/>
      <c r="S5" s="5">
        <v>8</v>
      </c>
      <c r="T5" s="5">
        <v>8</v>
      </c>
      <c r="U5" s="5">
        <f t="shared" ref="U5:U22" si="3">SUM(S5:T5)</f>
        <v>16</v>
      </c>
      <c r="V5" s="34">
        <f t="shared" ref="V5:V22" si="4">+U5/E5</f>
        <v>5.333333333333333</v>
      </c>
      <c r="W5" s="36"/>
      <c r="X5" s="5">
        <v>3</v>
      </c>
      <c r="Y5" s="34">
        <f t="shared" ref="Y5:Y22" si="5">+X5/E5</f>
        <v>1</v>
      </c>
      <c r="Z5" s="36"/>
      <c r="AA5" s="5">
        <v>7</v>
      </c>
      <c r="AB5" s="37">
        <f t="shared" ref="AB5:AB22" si="6">+AA5/E5</f>
        <v>2.3333333333333335</v>
      </c>
      <c r="AC5" s="36"/>
      <c r="AD5" s="5">
        <v>0</v>
      </c>
      <c r="AE5" s="5">
        <v>4</v>
      </c>
      <c r="AF5" s="34">
        <f t="shared" ref="AF5:AF22" si="7">+AE5/E5</f>
        <v>1.3333333333333333</v>
      </c>
      <c r="AG5" s="5">
        <v>1</v>
      </c>
      <c r="AH5" s="36"/>
      <c r="AI5" s="5">
        <f t="shared" ref="AI5:AI22" si="8">+(2*H5)+(1*L5)+(O5)</f>
        <v>10</v>
      </c>
      <c r="AJ5" s="34">
        <f t="shared" ref="AJ5:AJ22" si="9">+AI5/E5</f>
        <v>3.3333333333333335</v>
      </c>
      <c r="AK5" s="35">
        <f t="shared" ref="AK5:AK22" si="10">(+(AI5)+(U5)+(2*X5)+(AD5)-(AE5))/F5</f>
        <v>0.875</v>
      </c>
      <c r="AL5" s="36"/>
      <c r="AM5" s="5" t="s">
        <v>69</v>
      </c>
      <c r="AN5" s="5" t="s">
        <v>63</v>
      </c>
    </row>
    <row r="6" spans="1:40" ht="16.95" customHeight="1" x14ac:dyDescent="0.3">
      <c r="A6" s="46" t="s">
        <v>39</v>
      </c>
      <c r="B6" s="47" t="s">
        <v>28</v>
      </c>
      <c r="C6" s="47" t="s">
        <v>77</v>
      </c>
      <c r="D6" s="48">
        <v>25</v>
      </c>
      <c r="E6" s="47">
        <v>6</v>
      </c>
      <c r="F6" s="49">
        <v>57</v>
      </c>
      <c r="G6" s="50">
        <f t="shared" si="0"/>
        <v>9.5</v>
      </c>
      <c r="H6" s="47">
        <v>4</v>
      </c>
      <c r="I6" s="47">
        <v>9</v>
      </c>
      <c r="J6" s="51">
        <f t="shared" si="1"/>
        <v>0.44444444444444442</v>
      </c>
      <c r="K6" s="47"/>
      <c r="L6" s="47"/>
      <c r="M6" s="47"/>
      <c r="N6" s="47"/>
      <c r="O6" s="47">
        <v>5</v>
      </c>
      <c r="P6" s="47">
        <v>6</v>
      </c>
      <c r="Q6" s="51">
        <f t="shared" si="2"/>
        <v>0.83333333333333337</v>
      </c>
      <c r="R6" s="47"/>
      <c r="S6" s="47">
        <v>0</v>
      </c>
      <c r="T6" s="47">
        <v>1</v>
      </c>
      <c r="U6" s="47">
        <f t="shared" si="3"/>
        <v>1</v>
      </c>
      <c r="V6" s="50">
        <f t="shared" si="4"/>
        <v>0.16666666666666666</v>
      </c>
      <c r="W6" s="47"/>
      <c r="X6" s="47">
        <v>3</v>
      </c>
      <c r="Y6" s="50">
        <f t="shared" si="5"/>
        <v>0.5</v>
      </c>
      <c r="Z6" s="47"/>
      <c r="AA6" s="47">
        <v>11</v>
      </c>
      <c r="AB6" s="52">
        <f t="shared" si="6"/>
        <v>1.8333333333333333</v>
      </c>
      <c r="AC6" s="47"/>
      <c r="AD6" s="47">
        <v>2</v>
      </c>
      <c r="AE6" s="47">
        <v>8</v>
      </c>
      <c r="AF6" s="50">
        <f t="shared" si="7"/>
        <v>1.3333333333333333</v>
      </c>
      <c r="AG6" s="47">
        <v>1</v>
      </c>
      <c r="AH6" s="47"/>
      <c r="AI6" s="47">
        <f t="shared" si="8"/>
        <v>13</v>
      </c>
      <c r="AJ6" s="50">
        <f t="shared" si="9"/>
        <v>2.1666666666666665</v>
      </c>
      <c r="AK6" s="51">
        <f t="shared" si="10"/>
        <v>0.24561403508771928</v>
      </c>
      <c r="AL6" s="47"/>
      <c r="AM6" s="47" t="s">
        <v>83</v>
      </c>
      <c r="AN6" s="47" t="s">
        <v>67</v>
      </c>
    </row>
    <row r="7" spans="1:40" ht="16.95" customHeight="1" x14ac:dyDescent="0.3">
      <c r="A7" s="6" t="s">
        <v>39</v>
      </c>
      <c r="B7" s="5" t="s">
        <v>28</v>
      </c>
      <c r="C7" s="5" t="s">
        <v>78</v>
      </c>
      <c r="D7" s="45"/>
      <c r="E7" s="5">
        <v>2</v>
      </c>
      <c r="F7" s="8">
        <v>12</v>
      </c>
      <c r="G7" s="34">
        <f t="shared" si="0"/>
        <v>6</v>
      </c>
      <c r="H7" s="5">
        <v>0</v>
      </c>
      <c r="I7" s="5">
        <v>0</v>
      </c>
      <c r="J7" s="35">
        <v>0</v>
      </c>
      <c r="K7" s="36"/>
      <c r="L7" s="5"/>
      <c r="M7" s="5"/>
      <c r="N7" s="36"/>
      <c r="O7" s="5">
        <v>1</v>
      </c>
      <c r="P7" s="5">
        <v>2</v>
      </c>
      <c r="Q7" s="35">
        <f t="shared" si="2"/>
        <v>0.5</v>
      </c>
      <c r="R7" s="36"/>
      <c r="S7" s="5">
        <v>1</v>
      </c>
      <c r="T7" s="5">
        <v>1</v>
      </c>
      <c r="U7" s="5">
        <f t="shared" si="3"/>
        <v>2</v>
      </c>
      <c r="V7" s="34">
        <f t="shared" si="4"/>
        <v>1</v>
      </c>
      <c r="W7" s="36"/>
      <c r="X7" s="5">
        <v>1</v>
      </c>
      <c r="Y7" s="34">
        <f t="shared" si="5"/>
        <v>0.5</v>
      </c>
      <c r="Z7" s="36"/>
      <c r="AA7" s="5">
        <v>5</v>
      </c>
      <c r="AB7" s="37">
        <f t="shared" si="6"/>
        <v>2.5</v>
      </c>
      <c r="AC7" s="36"/>
      <c r="AD7" s="5">
        <v>0</v>
      </c>
      <c r="AE7" s="5">
        <v>3</v>
      </c>
      <c r="AF7" s="34">
        <f t="shared" si="7"/>
        <v>1.5</v>
      </c>
      <c r="AG7" s="5"/>
      <c r="AH7" s="36"/>
      <c r="AI7" s="5">
        <f t="shared" si="8"/>
        <v>1</v>
      </c>
      <c r="AJ7" s="34">
        <f t="shared" si="9"/>
        <v>0.5</v>
      </c>
      <c r="AK7" s="35">
        <f t="shared" si="10"/>
        <v>0.16666666666666666</v>
      </c>
      <c r="AL7" s="36"/>
      <c r="AM7" s="5" t="s">
        <v>84</v>
      </c>
      <c r="AN7" s="5" t="s">
        <v>85</v>
      </c>
    </row>
    <row r="8" spans="1:40" ht="16.95" customHeight="1" x14ac:dyDescent="0.3">
      <c r="A8" s="46" t="s">
        <v>39</v>
      </c>
      <c r="B8" s="47" t="s">
        <v>28</v>
      </c>
      <c r="C8" s="47" t="s">
        <v>32</v>
      </c>
      <c r="D8" s="48">
        <v>21</v>
      </c>
      <c r="E8" s="47">
        <v>28</v>
      </c>
      <c r="F8" s="49">
        <v>685</v>
      </c>
      <c r="G8" s="50">
        <f t="shared" si="0"/>
        <v>24.464285714285715</v>
      </c>
      <c r="H8" s="47">
        <v>74</v>
      </c>
      <c r="I8" s="47">
        <v>187</v>
      </c>
      <c r="J8" s="51">
        <f t="shared" si="1"/>
        <v>0.39572192513368987</v>
      </c>
      <c r="K8" s="47"/>
      <c r="L8" s="47"/>
      <c r="M8" s="47"/>
      <c r="N8" s="47"/>
      <c r="O8" s="47">
        <v>41</v>
      </c>
      <c r="P8" s="47">
        <v>59</v>
      </c>
      <c r="Q8" s="51">
        <f t="shared" si="2"/>
        <v>0.69491525423728817</v>
      </c>
      <c r="R8" s="47"/>
      <c r="S8" s="47">
        <v>45</v>
      </c>
      <c r="T8" s="47">
        <v>111</v>
      </c>
      <c r="U8" s="47">
        <f t="shared" si="3"/>
        <v>156</v>
      </c>
      <c r="V8" s="50">
        <f t="shared" si="4"/>
        <v>5.5714285714285712</v>
      </c>
      <c r="W8" s="47"/>
      <c r="X8" s="47">
        <v>71</v>
      </c>
      <c r="Y8" s="50">
        <f t="shared" si="5"/>
        <v>2.5357142857142856</v>
      </c>
      <c r="Z8" s="47"/>
      <c r="AA8" s="47">
        <v>86</v>
      </c>
      <c r="AB8" s="52">
        <f t="shared" si="6"/>
        <v>3.0714285714285716</v>
      </c>
      <c r="AC8" s="47"/>
      <c r="AD8" s="47">
        <v>28</v>
      </c>
      <c r="AE8" s="47">
        <v>61</v>
      </c>
      <c r="AF8" s="50">
        <f t="shared" si="7"/>
        <v>2.1785714285714284</v>
      </c>
      <c r="AG8" s="47">
        <v>6</v>
      </c>
      <c r="AH8" s="47"/>
      <c r="AI8" s="47">
        <f t="shared" si="8"/>
        <v>189</v>
      </c>
      <c r="AJ8" s="50">
        <f t="shared" si="9"/>
        <v>6.75</v>
      </c>
      <c r="AK8" s="51">
        <f t="shared" si="10"/>
        <v>0.66277372262773726</v>
      </c>
      <c r="AL8" s="47"/>
      <c r="AM8" s="47" t="s">
        <v>64</v>
      </c>
      <c r="AN8" s="47" t="s">
        <v>54</v>
      </c>
    </row>
    <row r="9" spans="1:40" ht="16.95" customHeight="1" x14ac:dyDescent="0.3">
      <c r="A9" s="6" t="s">
        <v>39</v>
      </c>
      <c r="B9" s="5" t="s">
        <v>28</v>
      </c>
      <c r="C9" s="5" t="s">
        <v>31</v>
      </c>
      <c r="D9" s="9">
        <v>32</v>
      </c>
      <c r="E9" s="5">
        <v>34</v>
      </c>
      <c r="F9" s="8">
        <v>1122</v>
      </c>
      <c r="G9" s="34">
        <f t="shared" si="0"/>
        <v>33</v>
      </c>
      <c r="H9" s="5">
        <v>109</v>
      </c>
      <c r="I9" s="5">
        <v>230</v>
      </c>
      <c r="J9" s="35">
        <f t="shared" si="1"/>
        <v>0.47391304347826085</v>
      </c>
      <c r="K9" s="36"/>
      <c r="L9" s="5">
        <v>1</v>
      </c>
      <c r="M9" s="5">
        <v>4</v>
      </c>
      <c r="N9" s="36"/>
      <c r="O9" s="5">
        <v>103</v>
      </c>
      <c r="P9" s="5">
        <v>137</v>
      </c>
      <c r="Q9" s="35">
        <f t="shared" si="2"/>
        <v>0.75182481751824815</v>
      </c>
      <c r="R9" s="36"/>
      <c r="S9" s="5">
        <v>21</v>
      </c>
      <c r="T9" s="5">
        <v>70</v>
      </c>
      <c r="U9" s="5">
        <f t="shared" si="3"/>
        <v>91</v>
      </c>
      <c r="V9" s="34">
        <f t="shared" si="4"/>
        <v>2.6764705882352939</v>
      </c>
      <c r="W9" s="36"/>
      <c r="X9" s="5">
        <v>148</v>
      </c>
      <c r="Y9" s="34">
        <f t="shared" si="5"/>
        <v>4.3529411764705879</v>
      </c>
      <c r="Z9" s="36"/>
      <c r="AA9" s="5">
        <v>90</v>
      </c>
      <c r="AB9" s="37">
        <f t="shared" si="6"/>
        <v>2.6470588235294117</v>
      </c>
      <c r="AC9" s="36"/>
      <c r="AD9" s="5">
        <v>51</v>
      </c>
      <c r="AE9" s="5">
        <v>103</v>
      </c>
      <c r="AF9" s="34">
        <f t="shared" si="7"/>
        <v>3.0294117647058822</v>
      </c>
      <c r="AG9" s="5">
        <v>1</v>
      </c>
      <c r="AH9" s="36"/>
      <c r="AI9" s="5">
        <f t="shared" si="8"/>
        <v>322</v>
      </c>
      <c r="AJ9" s="34">
        <f t="shared" si="9"/>
        <v>9.4705882352941178</v>
      </c>
      <c r="AK9" s="35">
        <f t="shared" si="10"/>
        <v>0.58556149732620322</v>
      </c>
      <c r="AL9" s="36"/>
      <c r="AM9" s="5" t="s">
        <v>51</v>
      </c>
      <c r="AN9" s="5" t="s">
        <v>52</v>
      </c>
    </row>
    <row r="10" spans="1:40" ht="16.95" customHeight="1" x14ac:dyDescent="0.3">
      <c r="A10" s="46" t="s">
        <v>39</v>
      </c>
      <c r="B10" s="47" t="s">
        <v>28</v>
      </c>
      <c r="C10" s="47" t="s">
        <v>86</v>
      </c>
      <c r="D10" s="48">
        <v>13</v>
      </c>
      <c r="E10" s="47">
        <v>9</v>
      </c>
      <c r="F10" s="49">
        <v>122</v>
      </c>
      <c r="G10" s="50">
        <f t="shared" si="0"/>
        <v>13.555555555555555</v>
      </c>
      <c r="H10" s="47">
        <v>9</v>
      </c>
      <c r="I10" s="47">
        <v>20</v>
      </c>
      <c r="J10" s="51">
        <f t="shared" si="1"/>
        <v>0.45</v>
      </c>
      <c r="K10" s="47"/>
      <c r="L10" s="47"/>
      <c r="M10" s="47"/>
      <c r="N10" s="47"/>
      <c r="O10" s="47">
        <v>9</v>
      </c>
      <c r="P10" s="47">
        <v>12</v>
      </c>
      <c r="Q10" s="51">
        <f t="shared" si="2"/>
        <v>0.75</v>
      </c>
      <c r="R10" s="47"/>
      <c r="S10" s="47">
        <v>8</v>
      </c>
      <c r="T10" s="47">
        <v>10</v>
      </c>
      <c r="U10" s="47">
        <f t="shared" si="3"/>
        <v>18</v>
      </c>
      <c r="V10" s="50">
        <f t="shared" si="4"/>
        <v>2</v>
      </c>
      <c r="W10" s="47"/>
      <c r="X10" s="47">
        <v>7</v>
      </c>
      <c r="Y10" s="50">
        <f t="shared" si="5"/>
        <v>0.77777777777777779</v>
      </c>
      <c r="Z10" s="47"/>
      <c r="AA10" s="47">
        <v>14</v>
      </c>
      <c r="AB10" s="52">
        <f t="shared" si="6"/>
        <v>1.5555555555555556</v>
      </c>
      <c r="AC10" s="47"/>
      <c r="AD10" s="47">
        <v>12</v>
      </c>
      <c r="AE10" s="47">
        <v>10</v>
      </c>
      <c r="AF10" s="50">
        <f t="shared" si="7"/>
        <v>1.1111111111111112</v>
      </c>
      <c r="AG10" s="47">
        <v>2</v>
      </c>
      <c r="AH10" s="47"/>
      <c r="AI10" s="47">
        <f t="shared" si="8"/>
        <v>27</v>
      </c>
      <c r="AJ10" s="50">
        <f t="shared" si="9"/>
        <v>3</v>
      </c>
      <c r="AK10" s="51">
        <f t="shared" si="10"/>
        <v>0.5</v>
      </c>
      <c r="AL10" s="47"/>
      <c r="AM10" s="47" t="s">
        <v>66</v>
      </c>
      <c r="AN10" s="47" t="s">
        <v>67</v>
      </c>
    </row>
    <row r="11" spans="1:40" ht="16.95" customHeight="1" x14ac:dyDescent="0.3">
      <c r="A11" s="6" t="s">
        <v>39</v>
      </c>
      <c r="B11" s="5" t="s">
        <v>28</v>
      </c>
      <c r="C11" s="5" t="s">
        <v>79</v>
      </c>
      <c r="D11" s="9">
        <v>15</v>
      </c>
      <c r="E11" s="5">
        <v>4</v>
      </c>
      <c r="F11" s="8">
        <v>38</v>
      </c>
      <c r="G11" s="34">
        <f t="shared" si="0"/>
        <v>9.5</v>
      </c>
      <c r="H11" s="5">
        <v>1</v>
      </c>
      <c r="I11" s="5">
        <v>5</v>
      </c>
      <c r="J11" s="35">
        <f t="shared" si="1"/>
        <v>0.2</v>
      </c>
      <c r="K11" s="36"/>
      <c r="L11" s="5"/>
      <c r="M11" s="5"/>
      <c r="N11" s="36"/>
      <c r="O11" s="5">
        <v>0</v>
      </c>
      <c r="P11" s="5">
        <v>0</v>
      </c>
      <c r="Q11" s="35">
        <v>0</v>
      </c>
      <c r="R11" s="36"/>
      <c r="S11" s="5">
        <v>0</v>
      </c>
      <c r="T11" s="5">
        <v>1</v>
      </c>
      <c r="U11" s="5">
        <f t="shared" si="3"/>
        <v>1</v>
      </c>
      <c r="V11" s="34">
        <f t="shared" si="4"/>
        <v>0.25</v>
      </c>
      <c r="W11" s="36"/>
      <c r="X11" s="5">
        <v>2</v>
      </c>
      <c r="Y11" s="34">
        <f t="shared" si="5"/>
        <v>0.5</v>
      </c>
      <c r="Z11" s="36"/>
      <c r="AA11" s="5">
        <v>6</v>
      </c>
      <c r="AB11" s="37">
        <f t="shared" si="6"/>
        <v>1.5</v>
      </c>
      <c r="AC11" s="36"/>
      <c r="AD11" s="5">
        <v>2</v>
      </c>
      <c r="AE11" s="5">
        <v>4</v>
      </c>
      <c r="AF11" s="34">
        <f t="shared" si="7"/>
        <v>1</v>
      </c>
      <c r="AG11" s="5"/>
      <c r="AH11" s="36"/>
      <c r="AI11" s="5">
        <f t="shared" si="8"/>
        <v>2</v>
      </c>
      <c r="AJ11" s="34">
        <f t="shared" si="9"/>
        <v>0.5</v>
      </c>
      <c r="AK11" s="35">
        <f t="shared" si="10"/>
        <v>0.13157894736842105</v>
      </c>
      <c r="AL11" s="36"/>
      <c r="AM11" s="5" t="s">
        <v>90</v>
      </c>
      <c r="AN11" s="5" t="s">
        <v>50</v>
      </c>
    </row>
    <row r="12" spans="1:40" ht="16.95" customHeight="1" x14ac:dyDescent="0.3">
      <c r="A12" s="46" t="s">
        <v>39</v>
      </c>
      <c r="B12" s="47" t="s">
        <v>28</v>
      </c>
      <c r="C12" s="47" t="s">
        <v>33</v>
      </c>
      <c r="D12" s="48">
        <v>45</v>
      </c>
      <c r="E12" s="47">
        <v>20</v>
      </c>
      <c r="F12" s="49">
        <v>342</v>
      </c>
      <c r="G12" s="50">
        <f t="shared" si="0"/>
        <v>17.100000000000001</v>
      </c>
      <c r="H12" s="47">
        <v>47</v>
      </c>
      <c r="I12" s="47">
        <v>128</v>
      </c>
      <c r="J12" s="51">
        <f t="shared" si="1"/>
        <v>0.3671875</v>
      </c>
      <c r="K12" s="47"/>
      <c r="L12" s="47"/>
      <c r="M12" s="47"/>
      <c r="N12" s="47"/>
      <c r="O12" s="47">
        <v>22</v>
      </c>
      <c r="P12" s="47">
        <v>31</v>
      </c>
      <c r="Q12" s="51">
        <f t="shared" si="2"/>
        <v>0.70967741935483875</v>
      </c>
      <c r="R12" s="47"/>
      <c r="S12" s="47">
        <v>16</v>
      </c>
      <c r="T12" s="47">
        <v>45</v>
      </c>
      <c r="U12" s="47">
        <f t="shared" si="3"/>
        <v>61</v>
      </c>
      <c r="V12" s="50">
        <f t="shared" si="4"/>
        <v>3.05</v>
      </c>
      <c r="W12" s="47"/>
      <c r="X12" s="47">
        <v>25</v>
      </c>
      <c r="Y12" s="50">
        <f t="shared" si="5"/>
        <v>1.25</v>
      </c>
      <c r="Z12" s="47"/>
      <c r="AA12" s="47">
        <v>33</v>
      </c>
      <c r="AB12" s="52">
        <f t="shared" si="6"/>
        <v>1.65</v>
      </c>
      <c r="AC12" s="47"/>
      <c r="AD12" s="47">
        <v>8</v>
      </c>
      <c r="AE12" s="47">
        <v>18</v>
      </c>
      <c r="AF12" s="50">
        <f t="shared" si="7"/>
        <v>0.9</v>
      </c>
      <c r="AG12" s="47">
        <v>4</v>
      </c>
      <c r="AH12" s="47"/>
      <c r="AI12" s="47">
        <f t="shared" si="8"/>
        <v>116</v>
      </c>
      <c r="AJ12" s="50">
        <f t="shared" si="9"/>
        <v>5.8</v>
      </c>
      <c r="AK12" s="51">
        <f t="shared" si="10"/>
        <v>0.63450292397660824</v>
      </c>
      <c r="AL12" s="47"/>
      <c r="AM12" s="47" t="s">
        <v>65</v>
      </c>
      <c r="AN12" s="47" t="s">
        <v>53</v>
      </c>
    </row>
    <row r="13" spans="1:40" ht="16.95" customHeight="1" x14ac:dyDescent="0.3">
      <c r="A13" s="6" t="s">
        <v>39</v>
      </c>
      <c r="B13" s="5" t="s">
        <v>28</v>
      </c>
      <c r="C13" s="5" t="s">
        <v>30</v>
      </c>
      <c r="D13" s="9">
        <v>42</v>
      </c>
      <c r="E13" s="5">
        <v>32</v>
      </c>
      <c r="F13" s="8">
        <v>1097</v>
      </c>
      <c r="G13" s="34">
        <f t="shared" si="0"/>
        <v>34.28125</v>
      </c>
      <c r="H13" s="5">
        <v>284</v>
      </c>
      <c r="I13" s="5">
        <v>532</v>
      </c>
      <c r="J13" s="35">
        <f t="shared" si="1"/>
        <v>0.53383458646616544</v>
      </c>
      <c r="K13" s="36"/>
      <c r="L13" s="5"/>
      <c r="M13" s="5"/>
      <c r="N13" s="36"/>
      <c r="O13" s="5">
        <v>139</v>
      </c>
      <c r="P13" s="5">
        <v>195</v>
      </c>
      <c r="Q13" s="35">
        <f t="shared" si="2"/>
        <v>0.71282051282051284</v>
      </c>
      <c r="R13" s="36"/>
      <c r="S13" s="5">
        <v>80</v>
      </c>
      <c r="T13" s="5">
        <v>179</v>
      </c>
      <c r="U13" s="5">
        <f t="shared" si="3"/>
        <v>259</v>
      </c>
      <c r="V13" s="34">
        <f t="shared" si="4"/>
        <v>8.09375</v>
      </c>
      <c r="W13" s="36"/>
      <c r="X13" s="5">
        <v>47</v>
      </c>
      <c r="Y13" s="34">
        <f t="shared" si="5"/>
        <v>1.46875</v>
      </c>
      <c r="Z13" s="36"/>
      <c r="AA13" s="5">
        <v>160</v>
      </c>
      <c r="AB13" s="37">
        <f t="shared" si="6"/>
        <v>5</v>
      </c>
      <c r="AC13" s="36"/>
      <c r="AD13" s="5">
        <v>58</v>
      </c>
      <c r="AE13" s="5">
        <v>99</v>
      </c>
      <c r="AF13" s="34">
        <f t="shared" si="7"/>
        <v>3.09375</v>
      </c>
      <c r="AG13" s="5">
        <v>21</v>
      </c>
      <c r="AH13" s="36"/>
      <c r="AI13" s="5">
        <f t="shared" si="8"/>
        <v>707</v>
      </c>
      <c r="AJ13" s="34">
        <f t="shared" si="9"/>
        <v>22.09375</v>
      </c>
      <c r="AK13" s="35">
        <f t="shared" si="10"/>
        <v>0.92889699179580676</v>
      </c>
      <c r="AL13" s="36"/>
      <c r="AM13" s="5" t="s">
        <v>55</v>
      </c>
      <c r="AN13" s="5" t="s">
        <v>53</v>
      </c>
    </row>
    <row r="14" spans="1:40" ht="16.95" customHeight="1" x14ac:dyDescent="0.3">
      <c r="A14" s="46" t="s">
        <v>39</v>
      </c>
      <c r="B14" s="47" t="s">
        <v>28</v>
      </c>
      <c r="C14" s="47" t="s">
        <v>41</v>
      </c>
      <c r="D14" s="48">
        <v>13</v>
      </c>
      <c r="E14" s="47">
        <v>12</v>
      </c>
      <c r="F14" s="49">
        <v>257</v>
      </c>
      <c r="G14" s="50">
        <f t="shared" si="0"/>
        <v>21.416666666666668</v>
      </c>
      <c r="H14" s="47">
        <v>32</v>
      </c>
      <c r="I14" s="47">
        <v>65</v>
      </c>
      <c r="J14" s="51">
        <f t="shared" si="1"/>
        <v>0.49230769230769234</v>
      </c>
      <c r="K14" s="47"/>
      <c r="L14" s="47">
        <v>0</v>
      </c>
      <c r="M14" s="47">
        <v>1</v>
      </c>
      <c r="N14" s="47"/>
      <c r="O14" s="47">
        <v>31</v>
      </c>
      <c r="P14" s="47">
        <v>42</v>
      </c>
      <c r="Q14" s="51">
        <f t="shared" si="2"/>
        <v>0.73809523809523814</v>
      </c>
      <c r="R14" s="47"/>
      <c r="S14" s="47">
        <v>12</v>
      </c>
      <c r="T14" s="47">
        <v>16</v>
      </c>
      <c r="U14" s="47">
        <f t="shared" si="3"/>
        <v>28</v>
      </c>
      <c r="V14" s="50">
        <f t="shared" si="4"/>
        <v>2.3333333333333335</v>
      </c>
      <c r="W14" s="47"/>
      <c r="X14" s="47">
        <v>26</v>
      </c>
      <c r="Y14" s="50">
        <f t="shared" si="5"/>
        <v>2.1666666666666665</v>
      </c>
      <c r="Z14" s="47"/>
      <c r="AA14" s="47">
        <v>25</v>
      </c>
      <c r="AB14" s="52">
        <f t="shared" si="6"/>
        <v>2.0833333333333335</v>
      </c>
      <c r="AC14" s="47"/>
      <c r="AD14" s="47">
        <v>12</v>
      </c>
      <c r="AE14" s="47">
        <v>38</v>
      </c>
      <c r="AF14" s="50">
        <f t="shared" si="7"/>
        <v>3.1666666666666665</v>
      </c>
      <c r="AG14" s="47">
        <v>1</v>
      </c>
      <c r="AH14" s="47"/>
      <c r="AI14" s="47">
        <f t="shared" si="8"/>
        <v>95</v>
      </c>
      <c r="AJ14" s="50">
        <f t="shared" si="9"/>
        <v>7.916666666666667</v>
      </c>
      <c r="AK14" s="51">
        <f t="shared" si="10"/>
        <v>0.57976653696498059</v>
      </c>
      <c r="AL14" s="47"/>
      <c r="AM14" s="47" t="s">
        <v>70</v>
      </c>
      <c r="AN14" s="47" t="s">
        <v>71</v>
      </c>
    </row>
    <row r="15" spans="1:40" ht="16.95" customHeight="1" x14ac:dyDescent="0.3">
      <c r="A15" s="6" t="s">
        <v>39</v>
      </c>
      <c r="B15" s="5" t="s">
        <v>28</v>
      </c>
      <c r="C15" s="5" t="s">
        <v>42</v>
      </c>
      <c r="D15" s="9">
        <v>53</v>
      </c>
      <c r="E15" s="5">
        <v>34</v>
      </c>
      <c r="F15" s="8">
        <v>1158</v>
      </c>
      <c r="G15" s="34">
        <f t="shared" si="0"/>
        <v>34.058823529411768</v>
      </c>
      <c r="H15" s="5">
        <v>237</v>
      </c>
      <c r="I15" s="5">
        <v>524</v>
      </c>
      <c r="J15" s="35">
        <f t="shared" si="1"/>
        <v>0.45229007633587787</v>
      </c>
      <c r="K15" s="36"/>
      <c r="L15" s="5"/>
      <c r="M15" s="5"/>
      <c r="N15" s="36"/>
      <c r="O15" s="5">
        <v>146</v>
      </c>
      <c r="P15" s="5">
        <v>193</v>
      </c>
      <c r="Q15" s="35">
        <f t="shared" si="2"/>
        <v>0.75647668393782386</v>
      </c>
      <c r="R15" s="36"/>
      <c r="S15" s="5">
        <v>107</v>
      </c>
      <c r="T15" s="5">
        <v>162</v>
      </c>
      <c r="U15" s="5">
        <f t="shared" si="3"/>
        <v>269</v>
      </c>
      <c r="V15" s="34">
        <f t="shared" si="4"/>
        <v>7.9117647058823533</v>
      </c>
      <c r="W15" s="36"/>
      <c r="X15" s="5">
        <v>43</v>
      </c>
      <c r="Y15" s="34">
        <f t="shared" si="5"/>
        <v>1.2647058823529411</v>
      </c>
      <c r="Z15" s="36"/>
      <c r="AA15" s="5">
        <v>143</v>
      </c>
      <c r="AB15" s="37">
        <f t="shared" si="6"/>
        <v>4.2058823529411766</v>
      </c>
      <c r="AC15" s="36"/>
      <c r="AD15" s="5">
        <v>36</v>
      </c>
      <c r="AE15" s="5">
        <v>97</v>
      </c>
      <c r="AF15" s="34">
        <f t="shared" si="7"/>
        <v>2.8529411764705883</v>
      </c>
      <c r="AG15" s="5">
        <v>11</v>
      </c>
      <c r="AH15" s="36"/>
      <c r="AI15" s="5">
        <f t="shared" si="8"/>
        <v>620</v>
      </c>
      <c r="AJ15" s="34">
        <f t="shared" si="9"/>
        <v>18.235294117647058</v>
      </c>
      <c r="AK15" s="35">
        <f t="shared" si="10"/>
        <v>0.78929188255613125</v>
      </c>
      <c r="AL15" s="36"/>
      <c r="AM15" s="5" t="s">
        <v>72</v>
      </c>
      <c r="AN15" s="5" t="s">
        <v>53</v>
      </c>
    </row>
    <row r="16" spans="1:40" ht="16.95" customHeight="1" x14ac:dyDescent="0.3">
      <c r="A16" s="46" t="s">
        <v>39</v>
      </c>
      <c r="B16" s="47" t="s">
        <v>28</v>
      </c>
      <c r="C16" s="47" t="s">
        <v>43</v>
      </c>
      <c r="D16" s="48">
        <v>33</v>
      </c>
      <c r="E16" s="47">
        <v>31</v>
      </c>
      <c r="F16" s="49">
        <v>706</v>
      </c>
      <c r="G16" s="50">
        <f t="shared" si="0"/>
        <v>22.774193548387096</v>
      </c>
      <c r="H16" s="47">
        <v>74</v>
      </c>
      <c r="I16" s="47">
        <v>170</v>
      </c>
      <c r="J16" s="51">
        <f t="shared" si="1"/>
        <v>0.43529411764705883</v>
      </c>
      <c r="K16" s="47"/>
      <c r="L16" s="47">
        <v>0</v>
      </c>
      <c r="M16" s="47">
        <v>1</v>
      </c>
      <c r="N16" s="47"/>
      <c r="O16" s="47">
        <v>36</v>
      </c>
      <c r="P16" s="47">
        <v>68</v>
      </c>
      <c r="Q16" s="51">
        <f t="shared" si="2"/>
        <v>0.52941176470588236</v>
      </c>
      <c r="R16" s="47"/>
      <c r="S16" s="47">
        <v>111</v>
      </c>
      <c r="T16" s="47">
        <v>190</v>
      </c>
      <c r="U16" s="47">
        <f t="shared" si="3"/>
        <v>301</v>
      </c>
      <c r="V16" s="50">
        <f t="shared" si="4"/>
        <v>9.7096774193548381</v>
      </c>
      <c r="W16" s="47"/>
      <c r="X16" s="47">
        <v>30</v>
      </c>
      <c r="Y16" s="50">
        <f t="shared" si="5"/>
        <v>0.967741935483871</v>
      </c>
      <c r="Z16" s="47"/>
      <c r="AA16" s="47">
        <v>54</v>
      </c>
      <c r="AB16" s="52">
        <f t="shared" si="6"/>
        <v>1.7419354838709677</v>
      </c>
      <c r="AC16" s="47"/>
      <c r="AD16" s="47">
        <v>13</v>
      </c>
      <c r="AE16" s="47">
        <v>38</v>
      </c>
      <c r="AF16" s="50">
        <f t="shared" si="7"/>
        <v>1.2258064516129032</v>
      </c>
      <c r="AG16" s="47">
        <v>50</v>
      </c>
      <c r="AH16" s="47"/>
      <c r="AI16" s="47">
        <f t="shared" si="8"/>
        <v>184</v>
      </c>
      <c r="AJ16" s="50">
        <f t="shared" si="9"/>
        <v>5.935483870967742</v>
      </c>
      <c r="AK16" s="51">
        <f t="shared" si="10"/>
        <v>0.73654390934844194</v>
      </c>
      <c r="AL16" s="51"/>
      <c r="AM16" s="47" t="s">
        <v>73</v>
      </c>
      <c r="AN16" s="47" t="s">
        <v>57</v>
      </c>
    </row>
    <row r="17" spans="1:40" ht="16.95" customHeight="1" x14ac:dyDescent="0.3">
      <c r="A17" s="6" t="s">
        <v>39</v>
      </c>
      <c r="B17" s="5" t="s">
        <v>28</v>
      </c>
      <c r="C17" s="5" t="s">
        <v>34</v>
      </c>
      <c r="D17" s="9">
        <v>44</v>
      </c>
      <c r="E17" s="5">
        <v>10</v>
      </c>
      <c r="F17" s="8">
        <v>191</v>
      </c>
      <c r="G17" s="34">
        <f t="shared" si="0"/>
        <v>19.100000000000001</v>
      </c>
      <c r="H17" s="5">
        <v>35</v>
      </c>
      <c r="I17" s="5">
        <v>87</v>
      </c>
      <c r="J17" s="35">
        <f t="shared" si="1"/>
        <v>0.40229885057471265</v>
      </c>
      <c r="K17" s="36"/>
      <c r="L17" s="5"/>
      <c r="M17" s="5"/>
      <c r="N17" s="36"/>
      <c r="O17" s="5">
        <v>9</v>
      </c>
      <c r="P17" s="5">
        <v>11</v>
      </c>
      <c r="Q17" s="35">
        <f t="shared" si="2"/>
        <v>0.81818181818181823</v>
      </c>
      <c r="R17" s="36"/>
      <c r="S17" s="5">
        <v>8</v>
      </c>
      <c r="T17" s="5">
        <v>31</v>
      </c>
      <c r="U17" s="5">
        <f t="shared" si="3"/>
        <v>39</v>
      </c>
      <c r="V17" s="34">
        <f t="shared" si="4"/>
        <v>3.9</v>
      </c>
      <c r="W17" s="36"/>
      <c r="X17" s="5">
        <v>20</v>
      </c>
      <c r="Y17" s="34">
        <f t="shared" si="5"/>
        <v>2</v>
      </c>
      <c r="Z17" s="36"/>
      <c r="AA17" s="5">
        <v>27</v>
      </c>
      <c r="AB17" s="37">
        <f t="shared" si="6"/>
        <v>2.7</v>
      </c>
      <c r="AC17" s="36"/>
      <c r="AD17" s="5">
        <v>15</v>
      </c>
      <c r="AE17" s="5">
        <v>18</v>
      </c>
      <c r="AF17" s="34">
        <f t="shared" si="7"/>
        <v>1.8</v>
      </c>
      <c r="AG17" s="5">
        <v>3</v>
      </c>
      <c r="AH17" s="36"/>
      <c r="AI17" s="5">
        <f t="shared" si="8"/>
        <v>79</v>
      </c>
      <c r="AJ17" s="34">
        <f t="shared" si="9"/>
        <v>7.9</v>
      </c>
      <c r="AK17" s="35">
        <f t="shared" si="10"/>
        <v>0.81151832460732987</v>
      </c>
      <c r="AL17" s="36"/>
      <c r="AM17" s="5" t="s">
        <v>68</v>
      </c>
      <c r="AN17" s="5" t="s">
        <v>53</v>
      </c>
    </row>
    <row r="18" spans="1:40" ht="16.95" customHeight="1" x14ac:dyDescent="0.3">
      <c r="A18" s="46" t="s">
        <v>39</v>
      </c>
      <c r="B18" s="47" t="s">
        <v>28</v>
      </c>
      <c r="C18" s="47" t="s">
        <v>44</v>
      </c>
      <c r="D18" s="48">
        <v>10</v>
      </c>
      <c r="E18" s="47">
        <v>11</v>
      </c>
      <c r="F18" s="49">
        <v>231</v>
      </c>
      <c r="G18" s="50">
        <f t="shared" si="0"/>
        <v>21</v>
      </c>
      <c r="H18" s="47">
        <v>35</v>
      </c>
      <c r="I18" s="47">
        <v>88</v>
      </c>
      <c r="J18" s="51">
        <f t="shared" si="1"/>
        <v>0.39772727272727271</v>
      </c>
      <c r="K18" s="47"/>
      <c r="L18" s="47"/>
      <c r="M18" s="47"/>
      <c r="N18" s="47"/>
      <c r="O18" s="47">
        <v>12</v>
      </c>
      <c r="P18" s="47">
        <v>24</v>
      </c>
      <c r="Q18" s="51">
        <f t="shared" si="2"/>
        <v>0.5</v>
      </c>
      <c r="R18" s="47"/>
      <c r="S18" s="47">
        <v>17</v>
      </c>
      <c r="T18" s="47">
        <v>16</v>
      </c>
      <c r="U18" s="47">
        <f t="shared" si="3"/>
        <v>33</v>
      </c>
      <c r="V18" s="50">
        <f t="shared" si="4"/>
        <v>3</v>
      </c>
      <c r="W18" s="47"/>
      <c r="X18" s="47">
        <v>22</v>
      </c>
      <c r="Y18" s="50">
        <f t="shared" si="5"/>
        <v>2</v>
      </c>
      <c r="Z18" s="47"/>
      <c r="AA18" s="47">
        <v>42</v>
      </c>
      <c r="AB18" s="52">
        <f t="shared" si="6"/>
        <v>3.8181818181818183</v>
      </c>
      <c r="AC18" s="47"/>
      <c r="AD18" s="47">
        <v>17</v>
      </c>
      <c r="AE18" s="47">
        <v>23</v>
      </c>
      <c r="AF18" s="50">
        <f t="shared" si="7"/>
        <v>2.0909090909090908</v>
      </c>
      <c r="AG18" s="47">
        <v>3</v>
      </c>
      <c r="AH18" s="47"/>
      <c r="AI18" s="47">
        <f t="shared" si="8"/>
        <v>82</v>
      </c>
      <c r="AJ18" s="50">
        <f t="shared" si="9"/>
        <v>7.4545454545454541</v>
      </c>
      <c r="AK18" s="51">
        <f t="shared" si="10"/>
        <v>0.66233766233766234</v>
      </c>
      <c r="AL18" s="47"/>
      <c r="AM18" s="47" t="s">
        <v>74</v>
      </c>
      <c r="AN18" s="47" t="s">
        <v>54</v>
      </c>
    </row>
    <row r="19" spans="1:40" ht="16.95" customHeight="1" x14ac:dyDescent="0.3">
      <c r="A19" s="6" t="s">
        <v>39</v>
      </c>
      <c r="B19" s="5" t="s">
        <v>28</v>
      </c>
      <c r="C19" s="5" t="s">
        <v>45</v>
      </c>
      <c r="D19" s="9">
        <v>12</v>
      </c>
      <c r="E19" s="5">
        <v>32</v>
      </c>
      <c r="F19" s="8">
        <v>598</v>
      </c>
      <c r="G19" s="34">
        <f t="shared" si="0"/>
        <v>18.6875</v>
      </c>
      <c r="H19" s="5">
        <v>81</v>
      </c>
      <c r="I19" s="5">
        <v>196</v>
      </c>
      <c r="J19" s="35">
        <f t="shared" si="1"/>
        <v>0.41326530612244899</v>
      </c>
      <c r="K19" s="36"/>
      <c r="L19" s="5">
        <v>0</v>
      </c>
      <c r="M19" s="5">
        <v>3</v>
      </c>
      <c r="N19" s="36"/>
      <c r="O19" s="5">
        <v>28</v>
      </c>
      <c r="P19" s="5">
        <v>44</v>
      </c>
      <c r="Q19" s="35">
        <f t="shared" si="2"/>
        <v>0.63636363636363635</v>
      </c>
      <c r="R19" s="36"/>
      <c r="S19" s="5">
        <v>36</v>
      </c>
      <c r="T19" s="5">
        <v>51</v>
      </c>
      <c r="U19" s="5">
        <f t="shared" si="3"/>
        <v>87</v>
      </c>
      <c r="V19" s="34">
        <f t="shared" si="4"/>
        <v>2.71875</v>
      </c>
      <c r="W19" s="36"/>
      <c r="X19" s="5">
        <v>42</v>
      </c>
      <c r="Y19" s="34">
        <f t="shared" si="5"/>
        <v>1.3125</v>
      </c>
      <c r="Z19" s="36"/>
      <c r="AA19" s="5">
        <v>72</v>
      </c>
      <c r="AB19" s="37">
        <f t="shared" si="6"/>
        <v>2.25</v>
      </c>
      <c r="AC19" s="36"/>
      <c r="AD19" s="5">
        <v>33</v>
      </c>
      <c r="AE19" s="5">
        <v>65</v>
      </c>
      <c r="AF19" s="34">
        <f t="shared" si="7"/>
        <v>2.03125</v>
      </c>
      <c r="AG19" s="5">
        <v>3</v>
      </c>
      <c r="AH19" s="36"/>
      <c r="AI19" s="5">
        <f t="shared" si="8"/>
        <v>190</v>
      </c>
      <c r="AJ19" s="34">
        <f t="shared" si="9"/>
        <v>5.9375</v>
      </c>
      <c r="AK19" s="35">
        <f t="shared" si="10"/>
        <v>0.55016722408026753</v>
      </c>
      <c r="AL19" s="36"/>
      <c r="AM19" s="5" t="s">
        <v>58</v>
      </c>
      <c r="AN19" s="5" t="s">
        <v>54</v>
      </c>
    </row>
    <row r="20" spans="1:40" ht="16.95" customHeight="1" x14ac:dyDescent="0.3">
      <c r="A20" s="46" t="s">
        <v>39</v>
      </c>
      <c r="B20" s="47" t="s">
        <v>28</v>
      </c>
      <c r="C20" s="47" t="s">
        <v>46</v>
      </c>
      <c r="D20" s="48">
        <v>24</v>
      </c>
      <c r="E20" s="47">
        <v>15</v>
      </c>
      <c r="F20" s="49">
        <v>114</v>
      </c>
      <c r="G20" s="50">
        <f t="shared" si="0"/>
        <v>7.6</v>
      </c>
      <c r="H20" s="47">
        <v>12</v>
      </c>
      <c r="I20" s="47">
        <v>41</v>
      </c>
      <c r="J20" s="51">
        <f t="shared" si="1"/>
        <v>0.29268292682926828</v>
      </c>
      <c r="K20" s="47"/>
      <c r="L20" s="47"/>
      <c r="M20" s="47"/>
      <c r="N20" s="47"/>
      <c r="O20" s="47">
        <v>6</v>
      </c>
      <c r="P20" s="47">
        <v>12</v>
      </c>
      <c r="Q20" s="51">
        <f t="shared" si="2"/>
        <v>0.5</v>
      </c>
      <c r="R20" s="47"/>
      <c r="S20" s="47">
        <v>1</v>
      </c>
      <c r="T20" s="47">
        <v>10</v>
      </c>
      <c r="U20" s="47">
        <f t="shared" si="3"/>
        <v>11</v>
      </c>
      <c r="V20" s="50">
        <f t="shared" si="4"/>
        <v>0.73333333333333328</v>
      </c>
      <c r="W20" s="47"/>
      <c r="X20" s="47">
        <v>2</v>
      </c>
      <c r="Y20" s="50">
        <f t="shared" si="5"/>
        <v>0.13333333333333333</v>
      </c>
      <c r="Z20" s="47"/>
      <c r="AA20" s="47">
        <v>9</v>
      </c>
      <c r="AB20" s="52">
        <f t="shared" si="6"/>
        <v>0.6</v>
      </c>
      <c r="AC20" s="47"/>
      <c r="AD20" s="47">
        <v>3</v>
      </c>
      <c r="AE20" s="47">
        <v>10</v>
      </c>
      <c r="AF20" s="50">
        <f t="shared" si="7"/>
        <v>0.66666666666666663</v>
      </c>
      <c r="AG20" s="47"/>
      <c r="AH20" s="47"/>
      <c r="AI20" s="47">
        <f t="shared" si="8"/>
        <v>30</v>
      </c>
      <c r="AJ20" s="50">
        <f t="shared" si="9"/>
        <v>2</v>
      </c>
      <c r="AK20" s="51">
        <f t="shared" si="10"/>
        <v>0.33333333333333331</v>
      </c>
      <c r="AL20" s="47"/>
      <c r="AM20" s="47" t="s">
        <v>75</v>
      </c>
      <c r="AN20" s="47" t="s">
        <v>56</v>
      </c>
    </row>
    <row r="21" spans="1:40" ht="16.95" customHeight="1" x14ac:dyDescent="0.3">
      <c r="A21" s="6" t="s">
        <v>39</v>
      </c>
      <c r="B21" s="5" t="s">
        <v>28</v>
      </c>
      <c r="C21" s="5" t="s">
        <v>47</v>
      </c>
      <c r="D21" s="9">
        <v>13</v>
      </c>
      <c r="E21" s="5">
        <v>6</v>
      </c>
      <c r="F21" s="8">
        <v>53</v>
      </c>
      <c r="G21" s="34">
        <f t="shared" si="0"/>
        <v>8.8333333333333339</v>
      </c>
      <c r="H21" s="5">
        <v>2</v>
      </c>
      <c r="I21" s="5">
        <v>13</v>
      </c>
      <c r="J21" s="35">
        <f t="shared" si="1"/>
        <v>0.15384615384615385</v>
      </c>
      <c r="K21" s="36"/>
      <c r="L21" s="5"/>
      <c r="M21" s="5"/>
      <c r="N21" s="36"/>
      <c r="O21" s="5">
        <v>2</v>
      </c>
      <c r="P21" s="5">
        <v>2</v>
      </c>
      <c r="Q21" s="35">
        <f t="shared" si="2"/>
        <v>1</v>
      </c>
      <c r="R21" s="36"/>
      <c r="S21" s="5">
        <v>1</v>
      </c>
      <c r="T21" s="5">
        <v>2</v>
      </c>
      <c r="U21" s="5">
        <f t="shared" si="3"/>
        <v>3</v>
      </c>
      <c r="V21" s="34">
        <f t="shared" si="4"/>
        <v>0.5</v>
      </c>
      <c r="W21" s="36"/>
      <c r="X21" s="5">
        <v>5</v>
      </c>
      <c r="Y21" s="34">
        <f t="shared" si="5"/>
        <v>0.83333333333333337</v>
      </c>
      <c r="Z21" s="36"/>
      <c r="AA21" s="5">
        <v>4</v>
      </c>
      <c r="AB21" s="37">
        <f t="shared" si="6"/>
        <v>0.66666666666666663</v>
      </c>
      <c r="AC21" s="36"/>
      <c r="AD21" s="5">
        <v>0</v>
      </c>
      <c r="AE21" s="5">
        <v>7</v>
      </c>
      <c r="AF21" s="34">
        <f t="shared" si="7"/>
        <v>1.1666666666666667</v>
      </c>
      <c r="AG21" s="5"/>
      <c r="AH21" s="36"/>
      <c r="AI21" s="5">
        <f t="shared" si="8"/>
        <v>6</v>
      </c>
      <c r="AJ21" s="34">
        <f t="shared" si="9"/>
        <v>1</v>
      </c>
      <c r="AK21" s="35">
        <f t="shared" si="10"/>
        <v>0.22641509433962265</v>
      </c>
      <c r="AL21" s="36"/>
      <c r="AM21" s="5" t="s">
        <v>76</v>
      </c>
      <c r="AN21" s="5" t="s">
        <v>50</v>
      </c>
    </row>
    <row r="22" spans="1:40" ht="16.95" customHeight="1" x14ac:dyDescent="0.3">
      <c r="A22" s="46" t="s">
        <v>39</v>
      </c>
      <c r="B22" s="47" t="s">
        <v>28</v>
      </c>
      <c r="C22" s="53" t="s">
        <v>29</v>
      </c>
      <c r="D22" s="48">
        <v>11</v>
      </c>
      <c r="E22" s="47">
        <v>34</v>
      </c>
      <c r="F22" s="49">
        <v>1395</v>
      </c>
      <c r="G22" s="50">
        <f t="shared" si="0"/>
        <v>41.029411764705884</v>
      </c>
      <c r="H22" s="47">
        <v>252</v>
      </c>
      <c r="I22" s="47">
        <v>540</v>
      </c>
      <c r="J22" s="51">
        <f t="shared" si="1"/>
        <v>0.46666666666666667</v>
      </c>
      <c r="K22" s="47"/>
      <c r="L22" s="47">
        <v>1</v>
      </c>
      <c r="M22" s="47">
        <v>1</v>
      </c>
      <c r="N22" s="47"/>
      <c r="O22" s="47">
        <v>103</v>
      </c>
      <c r="P22" s="47">
        <v>127</v>
      </c>
      <c r="Q22" s="51">
        <f t="shared" si="2"/>
        <v>0.8110236220472441</v>
      </c>
      <c r="R22" s="47"/>
      <c r="S22" s="47">
        <v>104</v>
      </c>
      <c r="T22" s="47">
        <v>110</v>
      </c>
      <c r="U22" s="47">
        <f t="shared" si="3"/>
        <v>214</v>
      </c>
      <c r="V22" s="50">
        <f t="shared" si="4"/>
        <v>6.2941176470588234</v>
      </c>
      <c r="W22" s="47"/>
      <c r="X22" s="47">
        <v>126</v>
      </c>
      <c r="Y22" s="50">
        <f t="shared" si="5"/>
        <v>3.7058823529411766</v>
      </c>
      <c r="Z22" s="47"/>
      <c r="AA22" s="47">
        <v>99</v>
      </c>
      <c r="AB22" s="52">
        <f t="shared" si="6"/>
        <v>2.9117647058823528</v>
      </c>
      <c r="AC22" s="47"/>
      <c r="AD22" s="47">
        <v>71</v>
      </c>
      <c r="AE22" s="47">
        <v>86</v>
      </c>
      <c r="AF22" s="50">
        <f t="shared" si="7"/>
        <v>2.5294117647058822</v>
      </c>
      <c r="AG22" s="47">
        <v>7</v>
      </c>
      <c r="AH22" s="47"/>
      <c r="AI22" s="47">
        <f t="shared" si="8"/>
        <v>608</v>
      </c>
      <c r="AJ22" s="50">
        <f t="shared" si="9"/>
        <v>17.882352941176471</v>
      </c>
      <c r="AK22" s="51">
        <f t="shared" si="10"/>
        <v>0.75913978494623657</v>
      </c>
      <c r="AL22" s="47"/>
      <c r="AM22" s="47" t="s">
        <v>59</v>
      </c>
      <c r="AN22" s="47" t="s">
        <v>50</v>
      </c>
    </row>
    <row r="23" spans="1:40" x14ac:dyDescent="0.3">
      <c r="A23" s="1"/>
      <c r="B23" s="5"/>
      <c r="C23" s="1"/>
      <c r="D23" s="1"/>
      <c r="E23" s="1"/>
      <c r="F23" s="16" t="s">
        <v>36</v>
      </c>
      <c r="G23" s="10" t="s">
        <v>36</v>
      </c>
      <c r="H23" s="10" t="s">
        <v>36</v>
      </c>
      <c r="I23" s="10" t="s">
        <v>36</v>
      </c>
      <c r="J23" s="10" t="s">
        <v>36</v>
      </c>
      <c r="K23" s="27"/>
      <c r="L23" s="10" t="s">
        <v>36</v>
      </c>
      <c r="M23" s="10" t="s">
        <v>36</v>
      </c>
      <c r="N23" s="27"/>
      <c r="O23" s="10" t="s">
        <v>36</v>
      </c>
      <c r="P23" s="10" t="s">
        <v>36</v>
      </c>
      <c r="Q23" s="10" t="s">
        <v>36</v>
      </c>
      <c r="R23" s="27"/>
      <c r="S23" s="10" t="s">
        <v>36</v>
      </c>
      <c r="T23" s="10" t="s">
        <v>36</v>
      </c>
      <c r="U23" s="10" t="s">
        <v>36</v>
      </c>
      <c r="V23" s="10" t="s">
        <v>36</v>
      </c>
      <c r="W23" s="27"/>
      <c r="X23" s="10" t="s">
        <v>36</v>
      </c>
      <c r="Y23" s="10" t="s">
        <v>36</v>
      </c>
      <c r="Z23" s="27"/>
      <c r="AA23" s="10" t="s">
        <v>36</v>
      </c>
      <c r="AB23" s="11" t="s">
        <v>36</v>
      </c>
      <c r="AC23" s="28"/>
      <c r="AD23" s="10" t="s">
        <v>36</v>
      </c>
      <c r="AE23" s="10" t="s">
        <v>36</v>
      </c>
      <c r="AF23" s="10" t="s">
        <v>36</v>
      </c>
      <c r="AG23" s="10" t="s">
        <v>36</v>
      </c>
      <c r="AH23" s="27"/>
      <c r="AI23" s="10" t="s">
        <v>36</v>
      </c>
      <c r="AJ23" s="10" t="s">
        <v>36</v>
      </c>
      <c r="AK23" s="12" t="s">
        <v>36</v>
      </c>
      <c r="AL23" s="29"/>
      <c r="AM23" s="1"/>
      <c r="AN23" s="1"/>
    </row>
    <row r="24" spans="1:40" x14ac:dyDescent="0.3">
      <c r="A24" s="18" t="s">
        <v>39</v>
      </c>
      <c r="B24" s="19" t="s">
        <v>28</v>
      </c>
      <c r="C24" s="19"/>
      <c r="D24" s="19"/>
      <c r="E24" s="20">
        <v>34</v>
      </c>
      <c r="F24" s="21">
        <f>SUM(F5:F23)</f>
        <v>8210</v>
      </c>
      <c r="G24" s="22"/>
      <c r="H24" s="21">
        <f>SUM(H5:H23)</f>
        <v>1292</v>
      </c>
      <c r="I24" s="21">
        <f>SUM(I5:I23)</f>
        <v>2847</v>
      </c>
      <c r="J24" s="23">
        <f>+H24/I24</f>
        <v>0.45381102915349492</v>
      </c>
      <c r="K24" s="24"/>
      <c r="L24" s="21">
        <f>SUM(L5:L23)</f>
        <v>2</v>
      </c>
      <c r="M24" s="21">
        <f>SUM(M5:M23)</f>
        <v>10</v>
      </c>
      <c r="N24" s="24"/>
      <c r="O24" s="21">
        <f>SUM(O5:O23)</f>
        <v>695</v>
      </c>
      <c r="P24" s="21">
        <f>SUM(P5:P23)</f>
        <v>972</v>
      </c>
      <c r="Q24" s="23">
        <f>+O24/P24</f>
        <v>0.71502057613168724</v>
      </c>
      <c r="R24" s="24"/>
      <c r="S24" s="21">
        <f>SUM(S5:S23)</f>
        <v>576</v>
      </c>
      <c r="T24" s="21">
        <f>SUM(T5:T23)</f>
        <v>1014</v>
      </c>
      <c r="U24" s="21">
        <f>SUM(U5:U23)</f>
        <v>1590</v>
      </c>
      <c r="V24" s="22">
        <f>+U24/E24</f>
        <v>46.764705882352942</v>
      </c>
      <c r="W24" s="24"/>
      <c r="X24" s="21">
        <f>SUM(X5:X23)</f>
        <v>623</v>
      </c>
      <c r="Y24" s="22">
        <f>+X24/E24</f>
        <v>18.323529411764707</v>
      </c>
      <c r="Z24" s="22"/>
      <c r="AA24" s="21">
        <f>SUM(AA5:AA23)</f>
        <v>887</v>
      </c>
      <c r="AB24" s="22">
        <f>+AA24/E24</f>
        <v>26.088235294117649</v>
      </c>
      <c r="AC24" s="25"/>
      <c r="AD24" s="21">
        <f>SUM(AD5:AD23)</f>
        <v>361</v>
      </c>
      <c r="AE24" s="21">
        <f>SUM(AE5:AE23)</f>
        <v>692</v>
      </c>
      <c r="AF24" s="22">
        <f>+AE24/E24</f>
        <v>20.352941176470587</v>
      </c>
      <c r="AG24" s="21">
        <f>SUM(AG5:AG23)</f>
        <v>114</v>
      </c>
      <c r="AH24" s="24"/>
      <c r="AI24" s="21">
        <f>SUM(AI5:AI23)</f>
        <v>3281</v>
      </c>
      <c r="AJ24" s="22">
        <f>+AI24/E24</f>
        <v>96.5</v>
      </c>
      <c r="AK24" s="23">
        <f>(+(AI24)+(U24)+(2*X24)+(AD24)-(AE24))/F24</f>
        <v>0.70475030450669918</v>
      </c>
      <c r="AL24" s="1"/>
      <c r="AM24" s="1"/>
      <c r="AN24" s="1"/>
    </row>
    <row r="25" spans="1:40" x14ac:dyDescent="0.3">
      <c r="A25" s="1"/>
      <c r="B25" s="1"/>
      <c r="C25" s="1"/>
      <c r="D25" s="5"/>
      <c r="E25" s="5">
        <v>34</v>
      </c>
      <c r="F25" s="5" t="s">
        <v>61</v>
      </c>
      <c r="G25" s="33">
        <f>34*240</f>
        <v>8160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5" t="s">
        <v>91</v>
      </c>
      <c r="AJ25" s="1"/>
      <c r="AK25" s="1"/>
      <c r="AL25" s="1"/>
      <c r="AM25" s="1"/>
      <c r="AN25" s="1"/>
    </row>
    <row r="26" spans="1:40" x14ac:dyDescent="0.3">
      <c r="A26" s="1"/>
      <c r="B26" s="1"/>
      <c r="C26" s="1"/>
      <c r="D26" s="6" t="s">
        <v>35</v>
      </c>
      <c r="E26" s="5">
        <v>2</v>
      </c>
      <c r="F26" s="5" t="s">
        <v>62</v>
      </c>
      <c r="G26" s="33">
        <v>50</v>
      </c>
      <c r="H26" s="17">
        <f>SUM(G25:G26)</f>
        <v>8210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3"/>
      <c r="AF26" s="4"/>
      <c r="AG26" s="4"/>
      <c r="AH26" s="9"/>
      <c r="AI26" s="43">
        <f>+H24*2</f>
        <v>2584</v>
      </c>
      <c r="AJ26" s="32" t="s">
        <v>80</v>
      </c>
      <c r="AK26" s="9"/>
      <c r="AL26" s="1"/>
      <c r="AM26" s="1"/>
      <c r="AN26" s="1"/>
    </row>
    <row r="27" spans="1:40" x14ac:dyDescent="0.3">
      <c r="A27" s="1"/>
      <c r="B27" s="1"/>
      <c r="C27" s="40"/>
      <c r="D27" s="3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3"/>
      <c r="AF27" s="14"/>
      <c r="AG27" s="15"/>
      <c r="AH27" s="9"/>
      <c r="AI27" s="43">
        <f>+L24*1</f>
        <v>2</v>
      </c>
      <c r="AJ27" s="38" t="s">
        <v>81</v>
      </c>
      <c r="AK27" s="9"/>
      <c r="AL27" s="1"/>
      <c r="AM27" s="1"/>
      <c r="AN27" s="1"/>
    </row>
    <row r="28" spans="1:40" x14ac:dyDescent="0.3">
      <c r="A28" s="1"/>
      <c r="B28" s="39"/>
      <c r="C28" s="30"/>
      <c r="D28" s="3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3"/>
      <c r="AF28" s="14"/>
      <c r="AG28" s="15"/>
      <c r="AH28" s="9"/>
      <c r="AI28" s="43">
        <f>+O24</f>
        <v>695</v>
      </c>
      <c r="AJ28" s="38" t="s">
        <v>10</v>
      </c>
      <c r="AK28" s="9"/>
      <c r="AL28" s="7"/>
      <c r="AM28" s="1"/>
      <c r="AN28" s="1"/>
    </row>
    <row r="29" spans="1:4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3"/>
      <c r="AF29" s="9"/>
      <c r="AG29" s="15"/>
      <c r="AH29" s="9"/>
      <c r="AI29" s="43">
        <f>SUM(AI26:AI28)</f>
        <v>3281</v>
      </c>
      <c r="AJ29" s="38" t="s">
        <v>82</v>
      </c>
      <c r="AK29" s="9"/>
      <c r="AL29" s="1"/>
      <c r="AM29" s="1"/>
      <c r="AN29" s="1"/>
    </row>
    <row r="32" spans="1:40" ht="21" x14ac:dyDescent="0.4">
      <c r="A32" s="41" t="s">
        <v>0</v>
      </c>
      <c r="B32" s="42"/>
      <c r="C32" s="41"/>
      <c r="D32" s="41" t="s">
        <v>88</v>
      </c>
      <c r="E32" s="1"/>
    </row>
    <row r="35" spans="1:40" ht="16.95" customHeight="1" x14ac:dyDescent="0.3">
      <c r="A35" s="2" t="s">
        <v>37</v>
      </c>
      <c r="B35" s="3" t="s">
        <v>1</v>
      </c>
      <c r="C35" s="3" t="s">
        <v>2</v>
      </c>
      <c r="D35" s="3" t="s">
        <v>60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26"/>
      <c r="L35" s="3" t="s">
        <v>9</v>
      </c>
      <c r="M35" s="3" t="s">
        <v>38</v>
      </c>
      <c r="N35" s="26"/>
      <c r="O35" s="3" t="s">
        <v>10</v>
      </c>
      <c r="P35" s="3" t="s">
        <v>11</v>
      </c>
      <c r="Q35" s="3" t="s">
        <v>12</v>
      </c>
      <c r="R35" s="26"/>
      <c r="S35" s="3" t="s">
        <v>13</v>
      </c>
      <c r="T35" s="3" t="s">
        <v>14</v>
      </c>
      <c r="U35" s="3" t="s">
        <v>15</v>
      </c>
      <c r="V35" s="3" t="s">
        <v>16</v>
      </c>
      <c r="W35" s="26"/>
      <c r="X35" s="3" t="s">
        <v>17</v>
      </c>
      <c r="Y35" s="3" t="s">
        <v>18</v>
      </c>
      <c r="Z35" s="26"/>
      <c r="AA35" s="3" t="s">
        <v>19</v>
      </c>
      <c r="AB35" s="3" t="s">
        <v>20</v>
      </c>
      <c r="AC35" s="26"/>
      <c r="AD35" s="3" t="s">
        <v>21</v>
      </c>
      <c r="AE35" s="3" t="s">
        <v>22</v>
      </c>
      <c r="AF35" s="3" t="s">
        <v>23</v>
      </c>
      <c r="AG35" s="3" t="s">
        <v>24</v>
      </c>
      <c r="AH35" s="26"/>
      <c r="AI35" s="3" t="s">
        <v>25</v>
      </c>
      <c r="AJ35" s="3" t="s">
        <v>26</v>
      </c>
      <c r="AK35" s="3" t="s">
        <v>27</v>
      </c>
      <c r="AL35" s="27"/>
      <c r="AM35" s="3" t="s">
        <v>48</v>
      </c>
      <c r="AN35" s="3" t="s">
        <v>49</v>
      </c>
    </row>
    <row r="36" spans="1:40" ht="16.95" customHeight="1" x14ac:dyDescent="0.3">
      <c r="A36" s="6" t="s">
        <v>39</v>
      </c>
      <c r="B36" s="5" t="s">
        <v>28</v>
      </c>
      <c r="C36" s="5" t="s">
        <v>32</v>
      </c>
      <c r="D36" s="9">
        <v>21</v>
      </c>
      <c r="E36" s="5">
        <v>6</v>
      </c>
      <c r="F36" s="8">
        <v>155</v>
      </c>
      <c r="G36" s="34">
        <f t="shared" ref="G36:G46" si="11">+F36/E36</f>
        <v>25.833333333333332</v>
      </c>
      <c r="H36" s="5">
        <v>17</v>
      </c>
      <c r="I36" s="5">
        <v>45</v>
      </c>
      <c r="J36" s="35">
        <f t="shared" ref="J36:J46" si="12">+H36/I36</f>
        <v>0.37777777777777777</v>
      </c>
      <c r="K36" s="36"/>
      <c r="L36" s="5"/>
      <c r="M36" s="5"/>
      <c r="N36" s="36"/>
      <c r="O36" s="5">
        <v>19</v>
      </c>
      <c r="P36" s="5">
        <v>26</v>
      </c>
      <c r="Q36" s="35">
        <f t="shared" ref="Q36:Q37" si="13">+O36/P36</f>
        <v>0.73076923076923073</v>
      </c>
      <c r="R36" s="36"/>
      <c r="S36" s="5">
        <v>17</v>
      </c>
      <c r="T36" s="5">
        <v>21</v>
      </c>
      <c r="U36" s="5">
        <f t="shared" ref="U36:U46" si="14">SUM(S36:T36)</f>
        <v>38</v>
      </c>
      <c r="V36" s="34">
        <f t="shared" ref="V36:V46" si="15">+U36/E36</f>
        <v>6.333333333333333</v>
      </c>
      <c r="W36" s="36"/>
      <c r="X36" s="5">
        <v>31</v>
      </c>
      <c r="Y36" s="34">
        <f t="shared" ref="Y36:Y46" si="16">+X36/E36</f>
        <v>5.166666666666667</v>
      </c>
      <c r="Z36" s="36"/>
      <c r="AA36" s="5">
        <v>26</v>
      </c>
      <c r="AB36" s="37">
        <f t="shared" ref="AB36:AB46" si="17">+AA36/E36</f>
        <v>4.333333333333333</v>
      </c>
      <c r="AC36" s="36"/>
      <c r="AD36" s="5">
        <v>5</v>
      </c>
      <c r="AE36" s="5">
        <v>20</v>
      </c>
      <c r="AF36" s="34">
        <f t="shared" ref="AF36:AF46" si="18">+AE36/E36</f>
        <v>3.3333333333333335</v>
      </c>
      <c r="AG36" s="5">
        <v>2</v>
      </c>
      <c r="AH36" s="36"/>
      <c r="AI36" s="5">
        <f t="shared" ref="AI36:AI46" si="19">+(2*H36)+(1*L36)+(O36)</f>
        <v>53</v>
      </c>
      <c r="AJ36" s="34">
        <f t="shared" ref="AJ36:AJ46" si="20">+AI36/E36</f>
        <v>8.8333333333333339</v>
      </c>
      <c r="AK36" s="35">
        <f t="shared" ref="AK36:AK46" si="21">(+(AI36)+(U36)+(2*X36)+(AD36)-(AE36))/F36</f>
        <v>0.89032258064516134</v>
      </c>
      <c r="AL36" s="36"/>
      <c r="AM36" s="5" t="s">
        <v>64</v>
      </c>
      <c r="AN36" s="5" t="s">
        <v>54</v>
      </c>
    </row>
    <row r="37" spans="1:40" ht="16.95" customHeight="1" x14ac:dyDescent="0.3">
      <c r="A37" s="46" t="s">
        <v>39</v>
      </c>
      <c r="B37" s="47" t="s">
        <v>28</v>
      </c>
      <c r="C37" s="47" t="s">
        <v>31</v>
      </c>
      <c r="D37" s="48">
        <v>32</v>
      </c>
      <c r="E37" s="47">
        <v>5</v>
      </c>
      <c r="F37" s="49">
        <v>124</v>
      </c>
      <c r="G37" s="50">
        <f t="shared" si="11"/>
        <v>24.8</v>
      </c>
      <c r="H37" s="47">
        <v>18</v>
      </c>
      <c r="I37" s="47">
        <v>32</v>
      </c>
      <c r="J37" s="51">
        <f t="shared" si="12"/>
        <v>0.5625</v>
      </c>
      <c r="K37" s="47"/>
      <c r="L37" s="47"/>
      <c r="M37" s="47"/>
      <c r="N37" s="47"/>
      <c r="O37" s="47">
        <v>15</v>
      </c>
      <c r="P37" s="47">
        <v>21</v>
      </c>
      <c r="Q37" s="51">
        <f t="shared" si="13"/>
        <v>0.7142857142857143</v>
      </c>
      <c r="R37" s="47"/>
      <c r="S37" s="47">
        <v>9</v>
      </c>
      <c r="T37" s="47">
        <v>7</v>
      </c>
      <c r="U37" s="47">
        <f t="shared" si="14"/>
        <v>16</v>
      </c>
      <c r="V37" s="50">
        <f t="shared" si="15"/>
        <v>3.2</v>
      </c>
      <c r="W37" s="47"/>
      <c r="X37" s="47">
        <v>9</v>
      </c>
      <c r="Y37" s="50">
        <f t="shared" si="16"/>
        <v>1.8</v>
      </c>
      <c r="Z37" s="47"/>
      <c r="AA37" s="47">
        <v>10</v>
      </c>
      <c r="AB37" s="52">
        <f t="shared" si="17"/>
        <v>2</v>
      </c>
      <c r="AC37" s="47"/>
      <c r="AD37" s="47">
        <v>13</v>
      </c>
      <c r="AE37" s="47">
        <v>9</v>
      </c>
      <c r="AF37" s="50">
        <f t="shared" si="18"/>
        <v>1.8</v>
      </c>
      <c r="AG37" s="47">
        <v>0</v>
      </c>
      <c r="AH37" s="47"/>
      <c r="AI37" s="47">
        <f t="shared" si="19"/>
        <v>51</v>
      </c>
      <c r="AJ37" s="50">
        <f t="shared" si="20"/>
        <v>10.199999999999999</v>
      </c>
      <c r="AK37" s="51">
        <f t="shared" si="21"/>
        <v>0.717741935483871</v>
      </c>
      <c r="AL37" s="47"/>
      <c r="AM37" s="47" t="s">
        <v>51</v>
      </c>
      <c r="AN37" s="47" t="s">
        <v>52</v>
      </c>
    </row>
    <row r="38" spans="1:40" ht="16.95" customHeight="1" x14ac:dyDescent="0.3">
      <c r="A38" s="6" t="s">
        <v>39</v>
      </c>
      <c r="B38" s="5" t="s">
        <v>28</v>
      </c>
      <c r="C38" s="5" t="s">
        <v>30</v>
      </c>
      <c r="D38" s="9">
        <v>42</v>
      </c>
      <c r="E38" s="5">
        <v>6</v>
      </c>
      <c r="F38" s="8">
        <v>183</v>
      </c>
      <c r="G38" s="34">
        <f t="shared" si="11"/>
        <v>30.5</v>
      </c>
      <c r="H38" s="5">
        <v>30</v>
      </c>
      <c r="I38" s="5">
        <v>74</v>
      </c>
      <c r="J38" s="35">
        <f t="shared" si="12"/>
        <v>0.40540540540540543</v>
      </c>
      <c r="K38" s="36"/>
      <c r="L38" s="5"/>
      <c r="M38" s="5"/>
      <c r="N38" s="36"/>
      <c r="O38" s="5">
        <v>35</v>
      </c>
      <c r="P38" s="5">
        <v>46</v>
      </c>
      <c r="Q38" s="35">
        <f t="shared" ref="Q38:Q46" si="22">+O38/P38</f>
        <v>0.76086956521739135</v>
      </c>
      <c r="R38" s="36"/>
      <c r="S38" s="5">
        <v>14</v>
      </c>
      <c r="T38" s="5">
        <v>27</v>
      </c>
      <c r="U38" s="5">
        <f t="shared" si="14"/>
        <v>41</v>
      </c>
      <c r="V38" s="34">
        <f t="shared" si="15"/>
        <v>6.833333333333333</v>
      </c>
      <c r="W38" s="36"/>
      <c r="X38" s="5">
        <v>4</v>
      </c>
      <c r="Y38" s="34">
        <f t="shared" si="16"/>
        <v>0.66666666666666663</v>
      </c>
      <c r="Z38" s="36"/>
      <c r="AA38" s="5">
        <v>30</v>
      </c>
      <c r="AB38" s="37">
        <f t="shared" si="17"/>
        <v>5</v>
      </c>
      <c r="AC38" s="36"/>
      <c r="AD38" s="5">
        <v>5</v>
      </c>
      <c r="AE38" s="5">
        <v>15</v>
      </c>
      <c r="AF38" s="34">
        <f t="shared" si="18"/>
        <v>2.5</v>
      </c>
      <c r="AG38" s="5">
        <v>4</v>
      </c>
      <c r="AH38" s="36"/>
      <c r="AI38" s="5">
        <f t="shared" si="19"/>
        <v>95</v>
      </c>
      <c r="AJ38" s="34">
        <f t="shared" si="20"/>
        <v>15.833333333333334</v>
      </c>
      <c r="AK38" s="35">
        <f t="shared" si="21"/>
        <v>0.73224043715846998</v>
      </c>
      <c r="AL38" s="36"/>
      <c r="AM38" s="5" t="s">
        <v>55</v>
      </c>
      <c r="AN38" s="5" t="s">
        <v>53</v>
      </c>
    </row>
    <row r="39" spans="1:40" ht="16.95" customHeight="1" x14ac:dyDescent="0.3">
      <c r="A39" s="46" t="s">
        <v>39</v>
      </c>
      <c r="B39" s="47" t="s">
        <v>28</v>
      </c>
      <c r="C39" s="47" t="s">
        <v>41</v>
      </c>
      <c r="D39" s="48">
        <v>13</v>
      </c>
      <c r="E39" s="47">
        <v>6</v>
      </c>
      <c r="F39" s="49">
        <v>180</v>
      </c>
      <c r="G39" s="50">
        <f t="shared" si="11"/>
        <v>30</v>
      </c>
      <c r="H39" s="47">
        <v>16</v>
      </c>
      <c r="I39" s="47">
        <v>39</v>
      </c>
      <c r="J39" s="51">
        <f t="shared" si="12"/>
        <v>0.41025641025641024</v>
      </c>
      <c r="K39" s="47"/>
      <c r="L39" s="47">
        <v>1</v>
      </c>
      <c r="M39" s="47">
        <v>2</v>
      </c>
      <c r="N39" s="47"/>
      <c r="O39" s="47">
        <v>19</v>
      </c>
      <c r="P39" s="47">
        <v>21</v>
      </c>
      <c r="Q39" s="51">
        <f t="shared" si="22"/>
        <v>0.90476190476190477</v>
      </c>
      <c r="R39" s="47"/>
      <c r="S39" s="47">
        <v>13</v>
      </c>
      <c r="T39" s="47">
        <v>8</v>
      </c>
      <c r="U39" s="47">
        <f t="shared" si="14"/>
        <v>21</v>
      </c>
      <c r="V39" s="50">
        <f t="shared" si="15"/>
        <v>3.5</v>
      </c>
      <c r="W39" s="47"/>
      <c r="X39" s="47">
        <v>30</v>
      </c>
      <c r="Y39" s="50">
        <f t="shared" si="16"/>
        <v>5</v>
      </c>
      <c r="Z39" s="47"/>
      <c r="AA39" s="47">
        <v>17</v>
      </c>
      <c r="AB39" s="52">
        <f t="shared" si="17"/>
        <v>2.8333333333333335</v>
      </c>
      <c r="AC39" s="47"/>
      <c r="AD39" s="47">
        <v>8</v>
      </c>
      <c r="AE39" s="47">
        <v>22</v>
      </c>
      <c r="AF39" s="50">
        <f t="shared" si="18"/>
        <v>3.6666666666666665</v>
      </c>
      <c r="AG39" s="47">
        <v>0</v>
      </c>
      <c r="AH39" s="47"/>
      <c r="AI39" s="47">
        <f>+(2*H39)+(3*L39)+(O39)</f>
        <v>54</v>
      </c>
      <c r="AJ39" s="50">
        <f t="shared" si="20"/>
        <v>9</v>
      </c>
      <c r="AK39" s="51">
        <f t="shared" si="21"/>
        <v>0.67222222222222228</v>
      </c>
      <c r="AL39" s="47"/>
      <c r="AM39" s="47" t="s">
        <v>70</v>
      </c>
      <c r="AN39" s="47" t="s">
        <v>71</v>
      </c>
    </row>
    <row r="40" spans="1:40" ht="16.95" customHeight="1" x14ac:dyDescent="0.3">
      <c r="A40" s="6" t="s">
        <v>39</v>
      </c>
      <c r="B40" s="5" t="s">
        <v>28</v>
      </c>
      <c r="C40" s="5" t="s">
        <v>42</v>
      </c>
      <c r="D40" s="9">
        <v>53</v>
      </c>
      <c r="E40" s="5">
        <v>6</v>
      </c>
      <c r="F40" s="8">
        <v>157</v>
      </c>
      <c r="G40" s="34">
        <f t="shared" si="11"/>
        <v>26.166666666666668</v>
      </c>
      <c r="H40" s="5">
        <v>32</v>
      </c>
      <c r="I40" s="5">
        <v>78</v>
      </c>
      <c r="J40" s="35">
        <f t="shared" si="12"/>
        <v>0.41025641025641024</v>
      </c>
      <c r="K40" s="36"/>
      <c r="L40" s="5"/>
      <c r="M40" s="5"/>
      <c r="N40" s="36"/>
      <c r="O40" s="5">
        <v>15</v>
      </c>
      <c r="P40" s="5">
        <v>20</v>
      </c>
      <c r="Q40" s="35">
        <f t="shared" si="22"/>
        <v>0.75</v>
      </c>
      <c r="R40" s="36"/>
      <c r="S40" s="5">
        <v>19</v>
      </c>
      <c r="T40" s="5">
        <v>23</v>
      </c>
      <c r="U40" s="5">
        <f t="shared" si="14"/>
        <v>42</v>
      </c>
      <c r="V40" s="34">
        <f t="shared" si="15"/>
        <v>7</v>
      </c>
      <c r="W40" s="36"/>
      <c r="X40" s="5">
        <v>8</v>
      </c>
      <c r="Y40" s="34">
        <f t="shared" si="16"/>
        <v>1.3333333333333333</v>
      </c>
      <c r="Z40" s="36"/>
      <c r="AA40" s="5">
        <v>29</v>
      </c>
      <c r="AB40" s="37">
        <f t="shared" si="17"/>
        <v>4.833333333333333</v>
      </c>
      <c r="AC40" s="36"/>
      <c r="AD40" s="5">
        <v>6</v>
      </c>
      <c r="AE40" s="5">
        <v>5</v>
      </c>
      <c r="AF40" s="34">
        <f t="shared" si="18"/>
        <v>0.83333333333333337</v>
      </c>
      <c r="AG40" s="5">
        <v>4</v>
      </c>
      <c r="AH40" s="36"/>
      <c r="AI40" s="5">
        <f t="shared" si="19"/>
        <v>79</v>
      </c>
      <c r="AJ40" s="34">
        <f t="shared" si="20"/>
        <v>13.166666666666666</v>
      </c>
      <c r="AK40" s="35">
        <f t="shared" si="21"/>
        <v>0.87898089171974525</v>
      </c>
      <c r="AL40" s="36"/>
      <c r="AM40" s="5" t="s">
        <v>72</v>
      </c>
      <c r="AN40" s="5" t="s">
        <v>53</v>
      </c>
    </row>
    <row r="41" spans="1:40" ht="16.95" customHeight="1" x14ac:dyDescent="0.3">
      <c r="A41" s="46" t="s">
        <v>39</v>
      </c>
      <c r="B41" s="47" t="s">
        <v>28</v>
      </c>
      <c r="C41" s="47" t="s">
        <v>43</v>
      </c>
      <c r="D41" s="48">
        <v>33</v>
      </c>
      <c r="E41" s="47">
        <v>6</v>
      </c>
      <c r="F41" s="49">
        <v>159</v>
      </c>
      <c r="G41" s="50">
        <f t="shared" si="11"/>
        <v>26.5</v>
      </c>
      <c r="H41" s="47">
        <v>24</v>
      </c>
      <c r="I41" s="47">
        <v>56</v>
      </c>
      <c r="J41" s="51">
        <f t="shared" si="12"/>
        <v>0.42857142857142855</v>
      </c>
      <c r="K41" s="47"/>
      <c r="L41" s="47"/>
      <c r="M41" s="47"/>
      <c r="N41" s="47"/>
      <c r="O41" s="47">
        <v>8</v>
      </c>
      <c r="P41" s="47">
        <v>12</v>
      </c>
      <c r="Q41" s="51">
        <f t="shared" si="22"/>
        <v>0.66666666666666663</v>
      </c>
      <c r="R41" s="47"/>
      <c r="S41" s="47">
        <v>24</v>
      </c>
      <c r="T41" s="47">
        <v>30</v>
      </c>
      <c r="U41" s="47">
        <f t="shared" si="14"/>
        <v>54</v>
      </c>
      <c r="V41" s="50">
        <f t="shared" si="15"/>
        <v>9</v>
      </c>
      <c r="W41" s="47"/>
      <c r="X41" s="47">
        <v>3</v>
      </c>
      <c r="Y41" s="50">
        <f t="shared" si="16"/>
        <v>0.5</v>
      </c>
      <c r="Z41" s="47"/>
      <c r="AA41" s="47">
        <v>13</v>
      </c>
      <c r="AB41" s="52">
        <f t="shared" si="17"/>
        <v>2.1666666666666665</v>
      </c>
      <c r="AC41" s="47"/>
      <c r="AD41" s="47">
        <v>5</v>
      </c>
      <c r="AE41" s="47">
        <v>9</v>
      </c>
      <c r="AF41" s="50">
        <f t="shared" si="18"/>
        <v>1.5</v>
      </c>
      <c r="AG41" s="47">
        <v>18</v>
      </c>
      <c r="AH41" s="47"/>
      <c r="AI41" s="47">
        <f t="shared" si="19"/>
        <v>56</v>
      </c>
      <c r="AJ41" s="50">
        <f t="shared" si="20"/>
        <v>9.3333333333333339</v>
      </c>
      <c r="AK41" s="51">
        <f t="shared" si="21"/>
        <v>0.70440251572327039</v>
      </c>
      <c r="AL41" s="51"/>
      <c r="AM41" s="47" t="s">
        <v>73</v>
      </c>
      <c r="AN41" s="47" t="s">
        <v>57</v>
      </c>
    </row>
    <row r="42" spans="1:40" ht="16.95" customHeight="1" x14ac:dyDescent="0.3">
      <c r="A42" s="6" t="s">
        <v>39</v>
      </c>
      <c r="B42" s="5" t="s">
        <v>28</v>
      </c>
      <c r="C42" s="5" t="s">
        <v>34</v>
      </c>
      <c r="D42" s="9">
        <v>44</v>
      </c>
      <c r="E42" s="5">
        <v>6</v>
      </c>
      <c r="F42" s="8">
        <v>101</v>
      </c>
      <c r="G42" s="34">
        <f t="shared" si="11"/>
        <v>16.833333333333332</v>
      </c>
      <c r="H42" s="5">
        <v>25</v>
      </c>
      <c r="I42" s="5">
        <v>66</v>
      </c>
      <c r="J42" s="35">
        <f t="shared" si="12"/>
        <v>0.37878787878787878</v>
      </c>
      <c r="K42" s="36"/>
      <c r="L42" s="5"/>
      <c r="M42" s="5"/>
      <c r="N42" s="36"/>
      <c r="O42" s="5">
        <v>12</v>
      </c>
      <c r="P42" s="5">
        <v>15</v>
      </c>
      <c r="Q42" s="35">
        <f t="shared" si="22"/>
        <v>0.8</v>
      </c>
      <c r="R42" s="36"/>
      <c r="S42" s="5">
        <v>14</v>
      </c>
      <c r="T42" s="5">
        <v>20</v>
      </c>
      <c r="U42" s="5">
        <f t="shared" si="14"/>
        <v>34</v>
      </c>
      <c r="V42" s="34">
        <f t="shared" si="15"/>
        <v>5.666666666666667</v>
      </c>
      <c r="W42" s="36"/>
      <c r="X42" s="5">
        <v>6</v>
      </c>
      <c r="Y42" s="34">
        <f t="shared" si="16"/>
        <v>1</v>
      </c>
      <c r="Z42" s="36"/>
      <c r="AA42" s="5">
        <v>19</v>
      </c>
      <c r="AB42" s="37">
        <f t="shared" si="17"/>
        <v>3.1666666666666665</v>
      </c>
      <c r="AC42" s="36"/>
      <c r="AD42" s="5">
        <v>10</v>
      </c>
      <c r="AE42" s="5">
        <v>4</v>
      </c>
      <c r="AF42" s="34">
        <f t="shared" si="18"/>
        <v>0.66666666666666663</v>
      </c>
      <c r="AG42" s="5">
        <v>1</v>
      </c>
      <c r="AH42" s="36"/>
      <c r="AI42" s="5">
        <f t="shared" si="19"/>
        <v>62</v>
      </c>
      <c r="AJ42" s="34">
        <f t="shared" si="20"/>
        <v>10.333333333333334</v>
      </c>
      <c r="AK42" s="35">
        <f t="shared" si="21"/>
        <v>1.1287128712871286</v>
      </c>
      <c r="AL42" s="36"/>
      <c r="AM42" s="5" t="s">
        <v>68</v>
      </c>
      <c r="AN42" s="5" t="s">
        <v>53</v>
      </c>
    </row>
    <row r="43" spans="1:40" ht="16.95" customHeight="1" x14ac:dyDescent="0.3">
      <c r="A43" s="46" t="s">
        <v>39</v>
      </c>
      <c r="B43" s="47" t="s">
        <v>28</v>
      </c>
      <c r="C43" s="47" t="s">
        <v>44</v>
      </c>
      <c r="D43" s="48">
        <v>10</v>
      </c>
      <c r="E43" s="47">
        <v>6</v>
      </c>
      <c r="F43" s="49">
        <v>140</v>
      </c>
      <c r="G43" s="50">
        <f t="shared" si="11"/>
        <v>23.333333333333332</v>
      </c>
      <c r="H43" s="47">
        <v>25</v>
      </c>
      <c r="I43" s="47">
        <v>64</v>
      </c>
      <c r="J43" s="51">
        <f t="shared" si="12"/>
        <v>0.390625</v>
      </c>
      <c r="K43" s="47"/>
      <c r="L43" s="47">
        <v>0</v>
      </c>
      <c r="M43" s="47">
        <v>1</v>
      </c>
      <c r="N43" s="47"/>
      <c r="O43" s="47">
        <v>4</v>
      </c>
      <c r="P43" s="47">
        <v>12</v>
      </c>
      <c r="Q43" s="51">
        <f t="shared" si="22"/>
        <v>0.33333333333333331</v>
      </c>
      <c r="R43" s="47"/>
      <c r="S43" s="47">
        <v>8</v>
      </c>
      <c r="T43" s="47">
        <v>12</v>
      </c>
      <c r="U43" s="47">
        <f t="shared" si="14"/>
        <v>20</v>
      </c>
      <c r="V43" s="50">
        <f t="shared" si="15"/>
        <v>3.3333333333333335</v>
      </c>
      <c r="W43" s="47"/>
      <c r="X43" s="47">
        <v>16</v>
      </c>
      <c r="Y43" s="50">
        <f t="shared" si="16"/>
        <v>2.6666666666666665</v>
      </c>
      <c r="Z43" s="47"/>
      <c r="AA43" s="47">
        <v>23</v>
      </c>
      <c r="AB43" s="52">
        <f t="shared" si="17"/>
        <v>3.8333333333333335</v>
      </c>
      <c r="AC43" s="47"/>
      <c r="AD43" s="47">
        <v>8</v>
      </c>
      <c r="AE43" s="47">
        <v>10</v>
      </c>
      <c r="AF43" s="50">
        <f t="shared" si="18"/>
        <v>1.6666666666666667</v>
      </c>
      <c r="AG43" s="47">
        <v>1</v>
      </c>
      <c r="AH43" s="47"/>
      <c r="AI43" s="47">
        <f t="shared" si="19"/>
        <v>54</v>
      </c>
      <c r="AJ43" s="50">
        <f t="shared" si="20"/>
        <v>9</v>
      </c>
      <c r="AK43" s="51">
        <f t="shared" si="21"/>
        <v>0.74285714285714288</v>
      </c>
      <c r="AL43" s="47"/>
      <c r="AM43" s="47" t="s">
        <v>74</v>
      </c>
      <c r="AN43" s="47" t="s">
        <v>54</v>
      </c>
    </row>
    <row r="44" spans="1:40" ht="16.95" customHeight="1" x14ac:dyDescent="0.3">
      <c r="A44" s="6" t="s">
        <v>39</v>
      </c>
      <c r="B44" s="5" t="s">
        <v>28</v>
      </c>
      <c r="C44" s="5" t="s">
        <v>45</v>
      </c>
      <c r="D44" s="9">
        <v>12</v>
      </c>
      <c r="E44" s="5">
        <v>6</v>
      </c>
      <c r="F44" s="8">
        <v>45</v>
      </c>
      <c r="G44" s="34">
        <f t="shared" si="11"/>
        <v>7.5</v>
      </c>
      <c r="H44" s="5">
        <v>2</v>
      </c>
      <c r="I44" s="5">
        <v>16</v>
      </c>
      <c r="J44" s="35">
        <f t="shared" si="12"/>
        <v>0.125</v>
      </c>
      <c r="K44" s="36"/>
      <c r="L44" s="5"/>
      <c r="M44" s="5"/>
      <c r="N44" s="36"/>
      <c r="O44" s="5">
        <v>6</v>
      </c>
      <c r="P44" s="5">
        <v>10</v>
      </c>
      <c r="Q44" s="35">
        <f t="shared" si="22"/>
        <v>0.6</v>
      </c>
      <c r="R44" s="36"/>
      <c r="S44" s="5">
        <v>1</v>
      </c>
      <c r="T44" s="5">
        <v>6</v>
      </c>
      <c r="U44" s="5">
        <f t="shared" si="14"/>
        <v>7</v>
      </c>
      <c r="V44" s="34">
        <f t="shared" si="15"/>
        <v>1.1666666666666667</v>
      </c>
      <c r="W44" s="36"/>
      <c r="X44" s="5">
        <v>0</v>
      </c>
      <c r="Y44" s="34">
        <f t="shared" si="16"/>
        <v>0</v>
      </c>
      <c r="Z44" s="36"/>
      <c r="AA44" s="5">
        <v>8</v>
      </c>
      <c r="AB44" s="37">
        <f t="shared" si="17"/>
        <v>1.3333333333333333</v>
      </c>
      <c r="AC44" s="36"/>
      <c r="AD44" s="5">
        <v>0</v>
      </c>
      <c r="AE44" s="5">
        <v>4</v>
      </c>
      <c r="AF44" s="34">
        <f t="shared" si="18"/>
        <v>0.66666666666666663</v>
      </c>
      <c r="AG44" s="5">
        <v>0</v>
      </c>
      <c r="AH44" s="36"/>
      <c r="AI44" s="5">
        <f t="shared" si="19"/>
        <v>10</v>
      </c>
      <c r="AJ44" s="34">
        <f t="shared" si="20"/>
        <v>1.6666666666666667</v>
      </c>
      <c r="AK44" s="35">
        <f t="shared" si="21"/>
        <v>0.28888888888888886</v>
      </c>
      <c r="AL44" s="36"/>
      <c r="AM44" s="5" t="s">
        <v>58</v>
      </c>
      <c r="AN44" s="5" t="s">
        <v>54</v>
      </c>
    </row>
    <row r="45" spans="1:40" ht="16.95" customHeight="1" x14ac:dyDescent="0.3">
      <c r="A45" s="46" t="s">
        <v>39</v>
      </c>
      <c r="B45" s="47" t="s">
        <v>28</v>
      </c>
      <c r="C45" s="47" t="s">
        <v>47</v>
      </c>
      <c r="D45" s="48">
        <v>13</v>
      </c>
      <c r="E45" s="47">
        <v>3</v>
      </c>
      <c r="F45" s="49">
        <v>32</v>
      </c>
      <c r="G45" s="50">
        <f t="shared" si="11"/>
        <v>10.666666666666666</v>
      </c>
      <c r="H45" s="47">
        <v>3</v>
      </c>
      <c r="I45" s="47">
        <v>8</v>
      </c>
      <c r="J45" s="51">
        <f t="shared" si="12"/>
        <v>0.375</v>
      </c>
      <c r="K45" s="47"/>
      <c r="L45" s="47"/>
      <c r="M45" s="47"/>
      <c r="N45" s="47"/>
      <c r="O45" s="47">
        <v>0</v>
      </c>
      <c r="P45" s="47">
        <v>0</v>
      </c>
      <c r="Q45" s="51" t="e">
        <f t="shared" si="22"/>
        <v>#DIV/0!</v>
      </c>
      <c r="R45" s="47"/>
      <c r="S45" s="47">
        <v>1</v>
      </c>
      <c r="T45" s="47">
        <v>1</v>
      </c>
      <c r="U45" s="47">
        <f t="shared" si="14"/>
        <v>2</v>
      </c>
      <c r="V45" s="50">
        <f t="shared" si="15"/>
        <v>0.66666666666666663</v>
      </c>
      <c r="W45" s="47"/>
      <c r="X45" s="47">
        <v>2</v>
      </c>
      <c r="Y45" s="50">
        <f t="shared" si="16"/>
        <v>0.66666666666666663</v>
      </c>
      <c r="Z45" s="47"/>
      <c r="AA45" s="47">
        <v>3</v>
      </c>
      <c r="AB45" s="52">
        <f t="shared" si="17"/>
        <v>1</v>
      </c>
      <c r="AC45" s="47"/>
      <c r="AD45" s="47">
        <v>0</v>
      </c>
      <c r="AE45" s="47">
        <v>0</v>
      </c>
      <c r="AF45" s="50">
        <f t="shared" si="18"/>
        <v>0</v>
      </c>
      <c r="AG45" s="47">
        <v>0</v>
      </c>
      <c r="AH45" s="47"/>
      <c r="AI45" s="47">
        <f t="shared" si="19"/>
        <v>6</v>
      </c>
      <c r="AJ45" s="50">
        <f t="shared" si="20"/>
        <v>2</v>
      </c>
      <c r="AK45" s="51">
        <f t="shared" si="21"/>
        <v>0.375</v>
      </c>
      <c r="AL45" s="47"/>
      <c r="AM45" s="47" t="s">
        <v>76</v>
      </c>
      <c r="AN45" s="47" t="s">
        <v>50</v>
      </c>
    </row>
    <row r="46" spans="1:40" ht="16.95" customHeight="1" x14ac:dyDescent="0.3">
      <c r="A46" s="6" t="s">
        <v>39</v>
      </c>
      <c r="B46" s="5" t="s">
        <v>28</v>
      </c>
      <c r="C46" s="32" t="s">
        <v>29</v>
      </c>
      <c r="D46" s="9">
        <v>11</v>
      </c>
      <c r="E46" s="5">
        <v>6</v>
      </c>
      <c r="F46" s="8">
        <v>189</v>
      </c>
      <c r="G46" s="34">
        <f t="shared" si="11"/>
        <v>31.5</v>
      </c>
      <c r="H46" s="5">
        <v>31</v>
      </c>
      <c r="I46" s="5">
        <v>78</v>
      </c>
      <c r="J46" s="35">
        <f t="shared" si="12"/>
        <v>0.39743589743589741</v>
      </c>
      <c r="K46" s="36"/>
      <c r="L46" s="5"/>
      <c r="M46" s="5"/>
      <c r="N46" s="36"/>
      <c r="O46" s="5">
        <v>15</v>
      </c>
      <c r="P46" s="5">
        <v>19</v>
      </c>
      <c r="Q46" s="35">
        <f t="shared" si="22"/>
        <v>0.78947368421052633</v>
      </c>
      <c r="R46" s="36"/>
      <c r="S46" s="5">
        <v>17</v>
      </c>
      <c r="T46" s="5">
        <v>17</v>
      </c>
      <c r="U46" s="5">
        <f t="shared" si="14"/>
        <v>34</v>
      </c>
      <c r="V46" s="34">
        <f t="shared" si="15"/>
        <v>5.666666666666667</v>
      </c>
      <c r="W46" s="36"/>
      <c r="X46" s="5">
        <v>5</v>
      </c>
      <c r="Y46" s="34">
        <f t="shared" si="16"/>
        <v>0.83333333333333337</v>
      </c>
      <c r="Z46" s="36"/>
      <c r="AA46" s="5">
        <v>20</v>
      </c>
      <c r="AB46" s="37">
        <f t="shared" si="17"/>
        <v>3.3333333333333335</v>
      </c>
      <c r="AC46" s="36"/>
      <c r="AD46" s="5">
        <v>11</v>
      </c>
      <c r="AE46" s="5">
        <v>13</v>
      </c>
      <c r="AF46" s="34">
        <f t="shared" si="18"/>
        <v>2.1666666666666665</v>
      </c>
      <c r="AG46" s="5">
        <v>0</v>
      </c>
      <c r="AH46" s="36"/>
      <c r="AI46" s="5">
        <f t="shared" si="19"/>
        <v>77</v>
      </c>
      <c r="AJ46" s="34">
        <f t="shared" si="20"/>
        <v>12.833333333333334</v>
      </c>
      <c r="AK46" s="35">
        <f t="shared" si="21"/>
        <v>0.62962962962962965</v>
      </c>
      <c r="AL46" s="36"/>
      <c r="AM46" s="5" t="s">
        <v>59</v>
      </c>
      <c r="AN46" s="5" t="s">
        <v>50</v>
      </c>
    </row>
    <row r="47" spans="1:40" x14ac:dyDescent="0.3">
      <c r="A47" s="1"/>
      <c r="B47" s="5"/>
      <c r="C47" s="1"/>
      <c r="D47" s="1"/>
      <c r="E47" s="1"/>
      <c r="F47" s="16" t="s">
        <v>36</v>
      </c>
      <c r="G47" s="10" t="s">
        <v>36</v>
      </c>
      <c r="H47" s="10" t="s">
        <v>36</v>
      </c>
      <c r="I47" s="10" t="s">
        <v>36</v>
      </c>
      <c r="J47" s="10" t="s">
        <v>36</v>
      </c>
      <c r="K47" s="27"/>
      <c r="L47" s="10" t="s">
        <v>36</v>
      </c>
      <c r="M47" s="10" t="s">
        <v>36</v>
      </c>
      <c r="N47" s="27"/>
      <c r="O47" s="10" t="s">
        <v>36</v>
      </c>
      <c r="P47" s="10" t="s">
        <v>36</v>
      </c>
      <c r="Q47" s="10" t="s">
        <v>36</v>
      </c>
      <c r="R47" s="27"/>
      <c r="S47" s="10" t="s">
        <v>36</v>
      </c>
      <c r="T47" s="10" t="s">
        <v>36</v>
      </c>
      <c r="U47" s="10" t="s">
        <v>36</v>
      </c>
      <c r="V47" s="10" t="s">
        <v>36</v>
      </c>
      <c r="W47" s="27"/>
      <c r="X47" s="10" t="s">
        <v>36</v>
      </c>
      <c r="Y47" s="10" t="s">
        <v>36</v>
      </c>
      <c r="Z47" s="27"/>
      <c r="AA47" s="10" t="s">
        <v>36</v>
      </c>
      <c r="AB47" s="11" t="s">
        <v>36</v>
      </c>
      <c r="AC47" s="28"/>
      <c r="AD47" s="10" t="s">
        <v>36</v>
      </c>
      <c r="AE47" s="10" t="s">
        <v>36</v>
      </c>
      <c r="AF47" s="10" t="s">
        <v>36</v>
      </c>
      <c r="AG47" s="10" t="s">
        <v>36</v>
      </c>
      <c r="AH47" s="27"/>
      <c r="AI47" s="10" t="s">
        <v>36</v>
      </c>
      <c r="AJ47" s="10" t="s">
        <v>36</v>
      </c>
      <c r="AK47" s="12" t="s">
        <v>36</v>
      </c>
      <c r="AL47" s="29"/>
      <c r="AM47" s="1"/>
      <c r="AN47" s="1"/>
    </row>
    <row r="48" spans="1:40" x14ac:dyDescent="0.3">
      <c r="A48" s="18" t="s">
        <v>39</v>
      </c>
      <c r="B48" s="19" t="s">
        <v>28</v>
      </c>
      <c r="C48" s="19"/>
      <c r="D48" s="19"/>
      <c r="E48" s="20">
        <v>6</v>
      </c>
      <c r="F48" s="21">
        <f>SUM(F36:F47)</f>
        <v>1465</v>
      </c>
      <c r="G48" s="22"/>
      <c r="H48" s="21">
        <f t="shared" ref="H48:I48" si="23">SUM(H36:H47)</f>
        <v>223</v>
      </c>
      <c r="I48" s="21">
        <f t="shared" si="23"/>
        <v>556</v>
      </c>
      <c r="J48" s="23">
        <f>+H48/I48</f>
        <v>0.40107913669064749</v>
      </c>
      <c r="K48" s="24"/>
      <c r="L48" s="21">
        <f t="shared" ref="L48:M48" si="24">SUM(L36:L47)</f>
        <v>1</v>
      </c>
      <c r="M48" s="21">
        <f t="shared" si="24"/>
        <v>3</v>
      </c>
      <c r="N48" s="24"/>
      <c r="O48" s="21">
        <f t="shared" ref="O48:P48" si="25">SUM(O36:O47)</f>
        <v>148</v>
      </c>
      <c r="P48" s="21">
        <f t="shared" si="25"/>
        <v>202</v>
      </c>
      <c r="Q48" s="23">
        <f>+O48/P48</f>
        <v>0.73267326732673266</v>
      </c>
      <c r="R48" s="24"/>
      <c r="S48" s="21">
        <f t="shared" ref="S48:U48" si="26">SUM(S36:S47)</f>
        <v>137</v>
      </c>
      <c r="T48" s="21">
        <f t="shared" si="26"/>
        <v>172</v>
      </c>
      <c r="U48" s="21">
        <f t="shared" si="26"/>
        <v>309</v>
      </c>
      <c r="V48" s="22">
        <f>+U48/E48</f>
        <v>51.5</v>
      </c>
      <c r="W48" s="24"/>
      <c r="X48" s="21">
        <f>SUM(X36:X47)</f>
        <v>114</v>
      </c>
      <c r="Y48" s="22">
        <f>+X48/E48</f>
        <v>19</v>
      </c>
      <c r="Z48" s="22"/>
      <c r="AA48" s="21">
        <f>SUM(AA36:AA47)</f>
        <v>198</v>
      </c>
      <c r="AB48" s="22">
        <f>+AA48/E48</f>
        <v>33</v>
      </c>
      <c r="AC48" s="25"/>
      <c r="AD48" s="21">
        <f t="shared" ref="AD48:AE48" si="27">SUM(AD36:AD47)</f>
        <v>71</v>
      </c>
      <c r="AE48" s="21">
        <f t="shared" si="27"/>
        <v>111</v>
      </c>
      <c r="AF48" s="22">
        <f>+AE48/E48</f>
        <v>18.5</v>
      </c>
      <c r="AG48" s="21">
        <f>SUM(AG36:AG47)</f>
        <v>30</v>
      </c>
      <c r="AH48" s="24"/>
      <c r="AI48" s="21">
        <f>SUM(AI36:AI47)</f>
        <v>597</v>
      </c>
      <c r="AJ48" s="22">
        <f>+AI48/E48</f>
        <v>99.5</v>
      </c>
      <c r="AK48" s="23">
        <f>(+(AI48)+(U48)+(2*X48)+(AD48)-(AE48))/F48</f>
        <v>0.74675767918088742</v>
      </c>
      <c r="AL48" s="1"/>
      <c r="AM48" s="1"/>
      <c r="AN48" s="1"/>
    </row>
    <row r="49" spans="1:40" x14ac:dyDescent="0.3">
      <c r="A49" s="1"/>
      <c r="B49" s="1"/>
      <c r="C49" s="1"/>
      <c r="D49" s="5"/>
      <c r="E49" s="5">
        <v>6</v>
      </c>
      <c r="F49" s="5" t="s">
        <v>61</v>
      </c>
      <c r="G49" s="33">
        <f>6*240</f>
        <v>1440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5" t="s">
        <v>89</v>
      </c>
      <c r="AJ49" s="1"/>
      <c r="AK49" s="1"/>
      <c r="AL49" s="1"/>
      <c r="AM49" s="1"/>
      <c r="AN49" s="1"/>
    </row>
    <row r="50" spans="1:40" x14ac:dyDescent="0.3">
      <c r="A50" s="1"/>
      <c r="B50" s="1"/>
      <c r="C50" s="1"/>
      <c r="D50" s="6" t="s">
        <v>35</v>
      </c>
      <c r="E50" s="5">
        <v>1</v>
      </c>
      <c r="F50" s="5" t="s">
        <v>62</v>
      </c>
      <c r="G50" s="33">
        <v>25</v>
      </c>
      <c r="H50" s="17">
        <f>SUM(G49:G50)</f>
        <v>1465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3"/>
      <c r="AF50" s="4"/>
      <c r="AG50" s="4"/>
      <c r="AH50" s="9"/>
      <c r="AI50" s="43">
        <f>+H48*2</f>
        <v>446</v>
      </c>
      <c r="AJ50" s="32" t="s">
        <v>80</v>
      </c>
      <c r="AK50" s="9"/>
      <c r="AL50" s="1"/>
      <c r="AM50" s="1"/>
      <c r="AN50" s="1"/>
    </row>
    <row r="51" spans="1:40" x14ac:dyDescent="0.3">
      <c r="A51" s="1"/>
      <c r="B51" s="1"/>
      <c r="C51" s="40"/>
      <c r="D51" s="3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3"/>
      <c r="AF51" s="14"/>
      <c r="AG51" s="15"/>
      <c r="AH51" s="9"/>
      <c r="AI51" s="43">
        <f>+L48*3</f>
        <v>3</v>
      </c>
      <c r="AJ51" s="38" t="s">
        <v>81</v>
      </c>
      <c r="AK51" s="9"/>
      <c r="AL51" s="1"/>
      <c r="AM51" s="1"/>
      <c r="AN51" s="1"/>
    </row>
    <row r="52" spans="1:40" x14ac:dyDescent="0.3">
      <c r="A52" s="1"/>
      <c r="B52" s="1"/>
      <c r="C52" s="30"/>
      <c r="D52" s="3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3"/>
      <c r="AF52" s="14"/>
      <c r="AG52" s="15"/>
      <c r="AH52" s="9"/>
      <c r="AI52" s="43">
        <f>+O48</f>
        <v>148</v>
      </c>
      <c r="AJ52" s="38" t="s">
        <v>10</v>
      </c>
      <c r="AK52" s="9"/>
      <c r="AL52" s="7"/>
      <c r="AM52" s="1"/>
      <c r="AN52" s="1"/>
    </row>
    <row r="53" spans="1:4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3"/>
      <c r="AF53" s="9"/>
      <c r="AG53" s="15"/>
      <c r="AH53" s="9"/>
      <c r="AI53" s="43">
        <f>SUM(AI50:AI52)</f>
        <v>597</v>
      </c>
      <c r="AJ53" s="38" t="s">
        <v>82</v>
      </c>
      <c r="AK53" s="9"/>
      <c r="AL53" s="1"/>
      <c r="AM53" s="1"/>
      <c r="AN53" s="1"/>
    </row>
  </sheetData>
  <sheetProtection sheet="1" objects="1" scenarios="1"/>
  <pageMargins left="0.2" right="0.2" top="0.25" bottom="0.2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Player Stats</vt:lpstr>
      <vt:lpstr>'79-80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2024-11-30T16:04:51Z</cp:lastPrinted>
  <dcterms:created xsi:type="dcterms:W3CDTF">2016-09-21T12:00:18Z</dcterms:created>
  <dcterms:modified xsi:type="dcterms:W3CDTF">2025-06-23T19:58:09Z</dcterms:modified>
</cp:coreProperties>
</file>