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5E0D49B6-8B7A-4E39-BC12-020D26F42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8" r:id="rId1"/>
  </sheets>
  <definedNames>
    <definedName name="_xlnm.Print_Area" localSheetId="0">'79-80 Schedule-Results'!$A$1:$T$65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8" l="1"/>
  <c r="M65" i="8" s="1"/>
  <c r="K64" i="8"/>
  <c r="M64" i="8" s="1"/>
  <c r="K47" i="8" l="1"/>
  <c r="M47" i="8" s="1"/>
  <c r="K46" i="8"/>
  <c r="M46" i="8" s="1"/>
  <c r="T43" i="8"/>
  <c r="S43" i="8"/>
  <c r="S44" i="8" s="1"/>
  <c r="Q43" i="8"/>
  <c r="R44" i="8" s="1"/>
  <c r="P43" i="8"/>
  <c r="R43" i="8" s="1"/>
  <c r="T22" i="8"/>
  <c r="S22" i="8"/>
  <c r="Q22" i="8"/>
  <c r="P22" i="8"/>
  <c r="T62" i="8"/>
  <c r="S62" i="8"/>
  <c r="Q62" i="8"/>
  <c r="P62" i="8"/>
  <c r="R41" i="8"/>
  <c r="R20" i="8"/>
  <c r="T61" i="8"/>
  <c r="S61" i="8"/>
  <c r="Q61" i="8"/>
  <c r="P61" i="8"/>
  <c r="R61" i="8" s="1"/>
  <c r="R40" i="8"/>
  <c r="R19" i="8"/>
  <c r="T60" i="8"/>
  <c r="S60" i="8"/>
  <c r="Q60" i="8"/>
  <c r="P60" i="8"/>
  <c r="R39" i="8"/>
  <c r="R18" i="8"/>
  <c r="T59" i="8"/>
  <c r="S59" i="8"/>
  <c r="Q59" i="8"/>
  <c r="P59" i="8"/>
  <c r="R59" i="8" s="1"/>
  <c r="R38" i="8"/>
  <c r="R17" i="8"/>
  <c r="T58" i="8"/>
  <c r="S58" i="8"/>
  <c r="Q58" i="8"/>
  <c r="P58" i="8"/>
  <c r="R37" i="8"/>
  <c r="R16" i="8"/>
  <c r="T56" i="8"/>
  <c r="S56" i="8"/>
  <c r="Q56" i="8"/>
  <c r="P56" i="8"/>
  <c r="R35" i="8"/>
  <c r="R14" i="8"/>
  <c r="T55" i="8"/>
  <c r="S55" i="8"/>
  <c r="Q55" i="8"/>
  <c r="R55" i="8" s="1"/>
  <c r="P55" i="8"/>
  <c r="R34" i="8"/>
  <c r="R13" i="8"/>
  <c r="T54" i="8"/>
  <c r="S54" i="8"/>
  <c r="Q54" i="8"/>
  <c r="P54" i="8"/>
  <c r="R33" i="8"/>
  <c r="R12" i="8"/>
  <c r="T53" i="8"/>
  <c r="S53" i="8"/>
  <c r="Q53" i="8"/>
  <c r="P53" i="8"/>
  <c r="R32" i="8"/>
  <c r="R11" i="8"/>
  <c r="T52" i="8"/>
  <c r="S52" i="8"/>
  <c r="Q52" i="8"/>
  <c r="P52" i="8"/>
  <c r="R31" i="8"/>
  <c r="R10" i="8"/>
  <c r="T50" i="8"/>
  <c r="S50" i="8"/>
  <c r="Q50" i="8"/>
  <c r="P50" i="8"/>
  <c r="R29" i="8"/>
  <c r="R8" i="8"/>
  <c r="T49" i="8"/>
  <c r="S49" i="8"/>
  <c r="Q49" i="8"/>
  <c r="P49" i="8"/>
  <c r="R28" i="8"/>
  <c r="R7" i="8"/>
  <c r="T48" i="8"/>
  <c r="S48" i="8"/>
  <c r="Q48" i="8"/>
  <c r="P48" i="8"/>
  <c r="R27" i="8"/>
  <c r="R6" i="8"/>
  <c r="T47" i="8"/>
  <c r="S47" i="8"/>
  <c r="Q47" i="8"/>
  <c r="P47" i="8"/>
  <c r="R26" i="8"/>
  <c r="R5" i="8"/>
  <c r="R54" i="8" l="1"/>
  <c r="R53" i="8"/>
  <c r="R62" i="8"/>
  <c r="T64" i="8"/>
  <c r="R23" i="8"/>
  <c r="T23" i="8"/>
  <c r="R49" i="8"/>
  <c r="R52" i="8"/>
  <c r="T44" i="8"/>
  <c r="P64" i="8"/>
  <c r="R50" i="8"/>
  <c r="R58" i="8"/>
  <c r="Q64" i="8"/>
  <c r="R60" i="8"/>
  <c r="S64" i="8"/>
  <c r="S65" i="8" s="1"/>
  <c r="R48" i="8"/>
  <c r="R56" i="8"/>
  <c r="S23" i="8"/>
  <c r="R65" i="8"/>
  <c r="T65" i="8" s="1"/>
  <c r="R47" i="8"/>
  <c r="R22" i="8"/>
  <c r="R64" i="8" l="1"/>
</calcChain>
</file>

<file path=xl/sharedStrings.xml><?xml version="1.0" encoding="utf-8"?>
<sst xmlns="http://schemas.openxmlformats.org/spreadsheetml/2006/main" count="460" uniqueCount="192">
  <si>
    <t>MINNESOTA FILLIES</t>
  </si>
  <si>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</si>
  <si>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</si>
  <si>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</si>
  <si>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</si>
  <si>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</si>
  <si>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</si>
  <si>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</si>
  <si>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</si>
  <si>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</si>
  <si>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</si>
  <si>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Friday</t>
  </si>
  <si>
    <t xml:space="preserve"> 1-0</t>
  </si>
  <si>
    <t>Iowa</t>
  </si>
  <si>
    <t>Minnesota</t>
  </si>
  <si>
    <t xml:space="preserve"> 0-1</t>
  </si>
  <si>
    <t>Sunday</t>
  </si>
  <si>
    <t>Houston</t>
  </si>
  <si>
    <t>Thursday</t>
  </si>
  <si>
    <t xml:space="preserve"> 1-2</t>
  </si>
  <si>
    <t>Milwaukee</t>
  </si>
  <si>
    <t>Milwaukee Arena</t>
  </si>
  <si>
    <t xml:space="preserve"> 4-1</t>
  </si>
  <si>
    <t>New Jersey</t>
  </si>
  <si>
    <t>Chicago</t>
  </si>
  <si>
    <t>New York</t>
  </si>
  <si>
    <t>OT</t>
  </si>
  <si>
    <t>Monday</t>
  </si>
  <si>
    <t xml:space="preserve"> 18-10</t>
  </si>
  <si>
    <t>Saturday</t>
  </si>
  <si>
    <t xml:space="preserve"> 18-11</t>
  </si>
  <si>
    <t>Tuesday</t>
  </si>
  <si>
    <t>0-1</t>
  </si>
  <si>
    <t>St. Louis</t>
  </si>
  <si>
    <t>1-0</t>
  </si>
  <si>
    <t>Met Center</t>
  </si>
  <si>
    <t>4-1</t>
  </si>
  <si>
    <t>San Francisco</t>
  </si>
  <si>
    <t>1-1</t>
  </si>
  <si>
    <t>Wednesday</t>
  </si>
  <si>
    <t>2-1</t>
  </si>
  <si>
    <t>Washington</t>
  </si>
  <si>
    <t>1-3</t>
  </si>
  <si>
    <t>3-1</t>
  </si>
  <si>
    <t>Philadelphia</t>
  </si>
  <si>
    <t>2-2</t>
  </si>
  <si>
    <t>Phil Civic Center</t>
  </si>
  <si>
    <t>Dallas</t>
  </si>
  <si>
    <t>1-4</t>
  </si>
  <si>
    <t>Dallas-Conv. Ctr</t>
  </si>
  <si>
    <t>1-7</t>
  </si>
  <si>
    <t>5-1</t>
  </si>
  <si>
    <t>6-1</t>
  </si>
  <si>
    <t>2-6</t>
  </si>
  <si>
    <t>2-7</t>
  </si>
  <si>
    <t>7-1</t>
  </si>
  <si>
    <t>4-5</t>
  </si>
  <si>
    <t>8-1</t>
  </si>
  <si>
    <t>9-1</t>
  </si>
  <si>
    <t>10-1</t>
  </si>
  <si>
    <t>New Orleans</t>
  </si>
  <si>
    <t>5-6</t>
  </si>
  <si>
    <t>10-2</t>
  </si>
  <si>
    <t>5-5</t>
  </si>
  <si>
    <t>Kiel Auditorium</t>
  </si>
  <si>
    <t>6-7</t>
  </si>
  <si>
    <t>11-2</t>
  </si>
  <si>
    <t>11-3</t>
  </si>
  <si>
    <t>M.S.G.</t>
  </si>
  <si>
    <t>11-4</t>
  </si>
  <si>
    <t>7-8</t>
  </si>
  <si>
    <t>Dunn Sports Complex</t>
  </si>
  <si>
    <t>DC</t>
  </si>
  <si>
    <t>11-5</t>
  </si>
  <si>
    <t>13-4</t>
  </si>
  <si>
    <t>Des Moines</t>
  </si>
  <si>
    <t>9-10</t>
  </si>
  <si>
    <t>12-5</t>
  </si>
  <si>
    <t>13-5</t>
  </si>
  <si>
    <t>5-17</t>
  </si>
  <si>
    <t>14-5</t>
  </si>
  <si>
    <t>15-5</t>
  </si>
  <si>
    <t>14-6</t>
  </si>
  <si>
    <t>14-7</t>
  </si>
  <si>
    <t>10-9</t>
  </si>
  <si>
    <t>Rice Univ</t>
  </si>
  <si>
    <t>15-7</t>
  </si>
  <si>
    <t>16-10</t>
  </si>
  <si>
    <t>16-7</t>
  </si>
  <si>
    <t>9-17</t>
  </si>
  <si>
    <t>California</t>
  </si>
  <si>
    <t>17-7</t>
  </si>
  <si>
    <t>22-7</t>
  </si>
  <si>
    <t>17-8</t>
  </si>
  <si>
    <t>18-8</t>
  </si>
  <si>
    <t>16-14</t>
  </si>
  <si>
    <t>SF Civic Auditor</t>
  </si>
  <si>
    <t>18-9</t>
  </si>
  <si>
    <t>14-17</t>
  </si>
  <si>
    <t>Alumni Hall-DePaul</t>
  </si>
  <si>
    <t>18-10</t>
  </si>
  <si>
    <t>20-12</t>
  </si>
  <si>
    <t>18-11</t>
  </si>
  <si>
    <t>9-20</t>
  </si>
  <si>
    <t>19-11</t>
  </si>
  <si>
    <t>14-19</t>
  </si>
  <si>
    <t>19-13</t>
  </si>
  <si>
    <t>19-12</t>
  </si>
  <si>
    <t>15-20</t>
  </si>
  <si>
    <t>19-16</t>
  </si>
  <si>
    <t>21-12</t>
  </si>
  <si>
    <t>22-13</t>
  </si>
  <si>
    <t>22-12</t>
  </si>
  <si>
    <t>HIGHLIGHT of SEASON</t>
  </si>
  <si>
    <t>Coach</t>
  </si>
  <si>
    <t xml:space="preserve"> 1-1</t>
  </si>
  <si>
    <t xml:space="preserve"> 6-1</t>
  </si>
  <si>
    <t xml:space="preserve"> 7-1</t>
  </si>
  <si>
    <t xml:space="preserve"> 8-1</t>
  </si>
  <si>
    <t>Terry Kunze</t>
  </si>
  <si>
    <t xml:space="preserve"> 2-1</t>
  </si>
  <si>
    <t xml:space="preserve"> 3-1</t>
  </si>
  <si>
    <t xml:space="preserve"> 5-1</t>
  </si>
  <si>
    <t xml:space="preserve"> 9-1</t>
  </si>
  <si>
    <t xml:space="preserve"> 10-1</t>
  </si>
  <si>
    <t xml:space="preserve"> 10-2</t>
  </si>
  <si>
    <t xml:space="preserve"> 11-2</t>
  </si>
  <si>
    <t xml:space="preserve"> 11-3</t>
  </si>
  <si>
    <t xml:space="preserve"> 11-4</t>
  </si>
  <si>
    <t xml:space="preserve"> 11-5</t>
  </si>
  <si>
    <t xml:space="preserve"> 12-5</t>
  </si>
  <si>
    <t xml:space="preserve"> 13-5</t>
  </si>
  <si>
    <t xml:space="preserve"> 14-5</t>
  </si>
  <si>
    <t xml:space="preserve"> 14-6</t>
  </si>
  <si>
    <t xml:space="preserve"> 14-7</t>
  </si>
  <si>
    <t xml:space="preserve"> 15-7</t>
  </si>
  <si>
    <t xml:space="preserve"> 16-7</t>
  </si>
  <si>
    <t xml:space="preserve"> 17-7</t>
  </si>
  <si>
    <t xml:space="preserve"> 17-8</t>
  </si>
  <si>
    <t xml:space="preserve"> 18-8</t>
  </si>
  <si>
    <t xml:space="preserve"> 18-9</t>
  </si>
  <si>
    <t xml:space="preserve"> 19-11</t>
  </si>
  <si>
    <t xml:space="preserve"> 19-12</t>
  </si>
  <si>
    <t xml:space="preserve"> 20-12</t>
  </si>
  <si>
    <t xml:space="preserve"> 21-12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</si>
  <si>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</si>
  <si>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</si>
  <si>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</si>
  <si>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</si>
  <si>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</si>
  <si>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</si>
  <si>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</si>
  <si>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</si>
  <si>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</si>
  <si>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 xml:space="preserve"> 3-2</t>
  </si>
  <si>
    <t>1979 - 1980 Schedule - Results</t>
  </si>
  <si>
    <t>Games w/Attend</t>
  </si>
  <si>
    <t>252-A</t>
  </si>
  <si>
    <t>279-A</t>
  </si>
  <si>
    <t>305-A</t>
  </si>
  <si>
    <t>353-A</t>
  </si>
  <si>
    <t xml:space="preserve"> 3-3</t>
  </si>
  <si>
    <t>1979 - 1980 Playoff Schedule - Results</t>
  </si>
  <si>
    <t>P-12</t>
  </si>
  <si>
    <t>P-14</t>
  </si>
  <si>
    <t>P-16</t>
  </si>
  <si>
    <t>P-17</t>
  </si>
  <si>
    <t>P-19</t>
  </si>
  <si>
    <t>P-21</t>
  </si>
  <si>
    <t>O.T.</t>
  </si>
  <si>
    <t>Williams Arena - U of Minn</t>
  </si>
  <si>
    <t>Tulane University</t>
  </si>
  <si>
    <t>Coe College - Cedar Rapids</t>
  </si>
  <si>
    <t>Bolin 50 pts</t>
  </si>
  <si>
    <t>Home Attendance = 18</t>
  </si>
  <si>
    <t>Away Attendance  = 16</t>
  </si>
  <si>
    <t>Home Attendance = 2</t>
  </si>
  <si>
    <t>Away Attendance  = 4</t>
  </si>
  <si>
    <t>Kunze-Gilman asst at U Minn</t>
  </si>
  <si>
    <t>Tulane - ORIG ALEXANDRIA</t>
  </si>
  <si>
    <t>Kocurek-Player of week</t>
  </si>
  <si>
    <t>3 Wins Row</t>
  </si>
  <si>
    <t>3 Loss Row</t>
  </si>
  <si>
    <t>Deb Mason breaks nose</t>
  </si>
  <si>
    <t>.833 vs .846</t>
  </si>
  <si>
    <t>3 Wins Row, WBL low</t>
  </si>
  <si>
    <t>Largest win margin</t>
  </si>
  <si>
    <t>4 games 5 days</t>
  </si>
  <si>
    <t>9 Wins row, 3gm-4day</t>
  </si>
  <si>
    <t>1st game 12 days</t>
  </si>
  <si>
    <t>10-1 Start - 12-11 Finish</t>
  </si>
  <si>
    <t>Starplex Armory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</si>
</sst>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center"/>
    </xf>
    <xf numFmtId="165" fontId="4" fillId="0" borderId="0" xfId="0" applyNumberFormat="1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165" fontId="1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5" xfId="0" applyFont="1" applyBorder="1"/>
    <xf numFmtId="165" fontId="5" fillId="0" borderId="5" xfId="0" applyNumberFormat="1" applyFont="1" applyBorder="1" applyAlignment="1">
      <alignment horizontal="center"/>
    </xf>
    <xf numFmtId="165" fontId="5" fillId="0" borderId="0" xfId="1" applyNumberFormat="1" applyFont="1" applyAlignment="1">
      <alignment horizontal="right"/>
    </xf>
    <xf numFmtId="165" fontId="5" fillId="0" borderId="5" xfId="1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3" fillId="0" borderId="0" xfId="0" applyFont="1"/>
    <xf numFmtId="0" fontId="3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2" borderId="4" xfId="0" applyFont="1" applyFill="1" applyBorder="1"/>
    <xf numFmtId="165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165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2" xfId="0" applyNumberFormat="1" applyFont="1" applyFill="1" applyBorder="1"/>
    <xf numFmtId="0" fontId="11" fillId="2" borderId="3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3" fillId="5" borderId="0" xfId="0" applyFont="1" applyFill="1"/>
    <xf numFmtId="14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165" fontId="3" fillId="5" borderId="0" xfId="0" applyNumberFormat="1" applyFont="1" applyFill="1"/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/>
    <xf numFmtId="0" fontId="0" fillId="5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9FA8-14C4-4219-9179-E1ECC942D745}">
  <sheetPr>
    <pageSetUpPr fitToPage="1"/>
  </sheetPr>
  <dimension ref="A1:AH65"/>
  <sheetViews>
    <sheetView tabSelected="1" workbookViewId="0"/>
  </sheetViews>
  <sheetFormatPr defaultRowHeight="14.4" x14ac:dyDescent="0.3"/>
  <cols>
    <col min="1" max="1" width="6.33203125" bestFit="1" customWidth="1"/>
    <col min="2" max="2" width="9.33203125" bestFit="1" customWidth="1"/>
    <col min="3" max="3" width="9.5546875" customWidth="1"/>
    <col min="4" max="4" width="6" bestFit="1" customWidth="1"/>
    <col min="5" max="5" width="13.33203125" bestFit="1" customWidth="1"/>
    <col min="6" max="7" width="5.33203125" bestFit="1" customWidth="1"/>
    <col min="8" max="8" width="11" bestFit="1" customWidth="1"/>
    <col min="9" max="9" width="6" customWidth="1"/>
    <col min="10" max="10" width="21" customWidth="1"/>
    <col min="11" max="11" width="9.5546875" customWidth="1"/>
    <col min="12" max="12" width="17.33203125" customWidth="1"/>
    <col min="13" max="13" width="13.44140625" customWidth="1"/>
    <col min="14" max="14" width="7.44140625" customWidth="1"/>
    <col min="15" max="15" width="11.44140625" bestFit="1" customWidth="1"/>
    <col min="16" max="16" width="4.5546875" customWidth="1"/>
    <col min="17" max="17" width="5.5546875" customWidth="1"/>
    <col min="18" max="18" width="6.6640625" customWidth="1"/>
    <col min="19" max="19" width="7.109375" customWidth="1"/>
    <col min="20" max="20" width="7.33203125" customWidth="1"/>
    <col min="21" max="21" width="5.5546875" customWidth="1"/>
    <col min="22" max="22" width="11.44140625" bestFit="1" customWidth="1"/>
    <col min="23" max="23" width="5.33203125" customWidth="1"/>
    <col min="24" max="24" width="4.5546875" customWidth="1"/>
    <col min="25" max="25" width="6.44140625" customWidth="1"/>
    <col min="26" max="26" width="6.6640625" customWidth="1"/>
    <col min="27" max="27" width="6.88671875" customWidth="1"/>
    <col min="28" max="28" width="5.5546875" customWidth="1"/>
    <col min="29" max="29" width="11.44140625" bestFit="1" customWidth="1"/>
    <col min="30" max="30" width="4.6640625" customWidth="1"/>
    <col min="31" max="31" width="5.33203125" customWidth="1"/>
    <col min="32" max="32" width="7.44140625" customWidth="1"/>
    <col min="33" max="33" width="6.44140625" customWidth="1"/>
    <col min="34" max="34" width="6.5546875" customWidth="1"/>
  </cols>
  <sheetData>
    <row r="1" spans="1:28" ht="21" x14ac:dyDescent="0.4">
      <c r="A1" s="41" t="s">
        <v>0</v>
      </c>
      <c r="B1" s="42"/>
      <c r="C1" s="41"/>
      <c r="D1" s="42"/>
      <c r="F1" s="41" t="s">
        <v>155</v>
      </c>
    </row>
    <row r="3" spans="1:28" ht="15" thickBot="1" x14ac:dyDescent="0.35"/>
    <row r="4" spans="1:28" ht="16.95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6</v>
      </c>
      <c r="H4" s="2" t="s">
        <v>7</v>
      </c>
      <c r="I4" s="2" t="s">
        <v>4</v>
      </c>
      <c r="J4" s="2" t="s">
        <v>9</v>
      </c>
      <c r="K4" s="2" t="s">
        <v>10</v>
      </c>
      <c r="L4" s="2" t="s">
        <v>8</v>
      </c>
      <c r="M4" s="2" t="s">
        <v>114</v>
      </c>
      <c r="N4" s="2" t="s">
        <v>4</v>
      </c>
      <c r="O4" s="40" t="s">
        <v>145</v>
      </c>
      <c r="P4" s="15" t="s">
        <v>146</v>
      </c>
      <c r="Q4" s="15" t="s">
        <v>147</v>
      </c>
      <c r="R4" s="15" t="s">
        <v>148</v>
      </c>
      <c r="S4" s="15" t="s">
        <v>149</v>
      </c>
      <c r="T4" s="16" t="s">
        <v>150</v>
      </c>
      <c r="U4" s="17"/>
      <c r="AB4" s="18"/>
    </row>
    <row r="5" spans="1:28" ht="16.95" customHeight="1" x14ac:dyDescent="0.3">
      <c r="A5" s="3">
        <v>143</v>
      </c>
      <c r="B5" s="3" t="s">
        <v>16</v>
      </c>
      <c r="C5" s="5">
        <v>29177</v>
      </c>
      <c r="D5" s="4" t="s">
        <v>32</v>
      </c>
      <c r="E5" s="3" t="s">
        <v>33</v>
      </c>
      <c r="F5" s="3">
        <v>72</v>
      </c>
      <c r="G5" s="3">
        <v>82</v>
      </c>
      <c r="H5" s="6" t="s">
        <v>14</v>
      </c>
      <c r="I5" s="4" t="s">
        <v>34</v>
      </c>
      <c r="J5" s="3" t="s">
        <v>35</v>
      </c>
      <c r="K5" s="7">
        <v>1036</v>
      </c>
      <c r="L5" s="56" t="s">
        <v>178</v>
      </c>
      <c r="M5" s="33" t="s">
        <v>119</v>
      </c>
      <c r="N5" s="34" t="s">
        <v>12</v>
      </c>
      <c r="O5" s="36" t="s">
        <v>23</v>
      </c>
      <c r="P5" s="4">
        <v>2</v>
      </c>
      <c r="Q5" s="4">
        <v>0</v>
      </c>
      <c r="R5" s="35">
        <f>+P5/(P5+Q5)</f>
        <v>1</v>
      </c>
      <c r="S5" s="4">
        <v>194</v>
      </c>
      <c r="T5" s="39">
        <v>178</v>
      </c>
      <c r="U5" s="17"/>
      <c r="AB5" s="19"/>
    </row>
    <row r="6" spans="1:28" ht="16.95" customHeight="1" x14ac:dyDescent="0.3">
      <c r="A6" s="59">
        <v>153</v>
      </c>
      <c r="B6" s="59" t="s">
        <v>16</v>
      </c>
      <c r="C6" s="60">
        <v>29184</v>
      </c>
      <c r="D6" s="61" t="s">
        <v>36</v>
      </c>
      <c r="E6" s="62" t="s">
        <v>37</v>
      </c>
      <c r="F6" s="59">
        <v>94</v>
      </c>
      <c r="G6" s="59">
        <v>80</v>
      </c>
      <c r="H6" s="59" t="s">
        <v>14</v>
      </c>
      <c r="I6" s="61" t="s">
        <v>38</v>
      </c>
      <c r="J6" s="59" t="s">
        <v>35</v>
      </c>
      <c r="K6" s="63">
        <v>1065</v>
      </c>
      <c r="L6" s="59"/>
      <c r="M6" s="64" t="s">
        <v>119</v>
      </c>
      <c r="N6" s="65" t="s">
        <v>115</v>
      </c>
      <c r="O6" s="37" t="s">
        <v>25</v>
      </c>
      <c r="P6" s="4">
        <v>0</v>
      </c>
      <c r="Q6" s="4">
        <v>1</v>
      </c>
      <c r="R6" s="35">
        <f t="shared" ref="R6:R8" si="0">+P6/(P6+Q6)</f>
        <v>0</v>
      </c>
      <c r="S6" s="4">
        <v>103</v>
      </c>
      <c r="T6" s="39">
        <v>106</v>
      </c>
      <c r="U6" s="1"/>
      <c r="AB6" s="19"/>
    </row>
    <row r="7" spans="1:28" ht="16.95" customHeight="1" x14ac:dyDescent="0.3">
      <c r="A7" s="3">
        <v>159</v>
      </c>
      <c r="B7" s="3" t="s">
        <v>39</v>
      </c>
      <c r="C7" s="5">
        <v>29187</v>
      </c>
      <c r="D7" s="4" t="s">
        <v>40</v>
      </c>
      <c r="E7" s="6" t="s">
        <v>14</v>
      </c>
      <c r="F7" s="3">
        <v>95</v>
      </c>
      <c r="G7" s="3">
        <v>79</v>
      </c>
      <c r="H7" s="3" t="s">
        <v>41</v>
      </c>
      <c r="I7" s="4" t="s">
        <v>42</v>
      </c>
      <c r="J7" s="3" t="s">
        <v>191</v>
      </c>
      <c r="K7" s="7">
        <v>500</v>
      </c>
      <c r="L7" s="3"/>
      <c r="M7" s="33" t="s">
        <v>119</v>
      </c>
      <c r="N7" s="34" t="s">
        <v>120</v>
      </c>
      <c r="O7" s="37" t="s">
        <v>44</v>
      </c>
      <c r="P7" s="4"/>
      <c r="Q7" s="4"/>
      <c r="R7" s="35" t="e">
        <f t="shared" si="0"/>
        <v>#DIV/0!</v>
      </c>
      <c r="S7" s="4"/>
      <c r="T7" s="39"/>
      <c r="U7" s="1"/>
      <c r="AB7" s="19"/>
    </row>
    <row r="8" spans="1:28" ht="16.95" customHeight="1" x14ac:dyDescent="0.3">
      <c r="A8" s="59">
        <v>167</v>
      </c>
      <c r="B8" s="59" t="s">
        <v>29</v>
      </c>
      <c r="C8" s="60">
        <v>29190</v>
      </c>
      <c r="D8" s="61" t="s">
        <v>43</v>
      </c>
      <c r="E8" s="62" t="s">
        <v>14</v>
      </c>
      <c r="F8" s="59">
        <v>104</v>
      </c>
      <c r="G8" s="59">
        <v>84</v>
      </c>
      <c r="H8" s="59" t="s">
        <v>44</v>
      </c>
      <c r="I8" s="61" t="s">
        <v>45</v>
      </c>
      <c r="J8" s="59" t="s">
        <v>46</v>
      </c>
      <c r="K8" s="63">
        <v>709</v>
      </c>
      <c r="L8" s="59"/>
      <c r="M8" s="64" t="s">
        <v>119</v>
      </c>
      <c r="N8" s="65" t="s">
        <v>121</v>
      </c>
      <c r="O8" s="37" t="s">
        <v>41</v>
      </c>
      <c r="P8" s="4"/>
      <c r="Q8" s="4"/>
      <c r="R8" s="35" t="e">
        <f t="shared" si="0"/>
        <v>#DIV/0!</v>
      </c>
      <c r="S8" s="4"/>
      <c r="T8" s="39"/>
      <c r="U8" s="1"/>
      <c r="AB8" s="19"/>
    </row>
    <row r="9" spans="1:28" ht="16.95" customHeight="1" x14ac:dyDescent="0.3">
      <c r="A9" s="3">
        <v>173</v>
      </c>
      <c r="B9" s="3" t="s">
        <v>31</v>
      </c>
      <c r="C9" s="5">
        <v>29193</v>
      </c>
      <c r="D9" s="4" t="s">
        <v>36</v>
      </c>
      <c r="E9" s="6" t="s">
        <v>14</v>
      </c>
      <c r="F9" s="3">
        <v>102</v>
      </c>
      <c r="G9" s="3">
        <v>91</v>
      </c>
      <c r="H9" s="3" t="s">
        <v>47</v>
      </c>
      <c r="I9" s="4" t="s">
        <v>48</v>
      </c>
      <c r="J9" s="3" t="s">
        <v>49</v>
      </c>
      <c r="K9" s="7">
        <v>516</v>
      </c>
      <c r="L9" s="3"/>
      <c r="M9" s="33" t="s">
        <v>119</v>
      </c>
      <c r="N9" s="34" t="s">
        <v>22</v>
      </c>
      <c r="O9" s="37"/>
      <c r="P9" s="4"/>
      <c r="Q9" s="4"/>
      <c r="R9" s="3"/>
      <c r="S9" s="4"/>
      <c r="T9" s="39"/>
      <c r="U9" s="1"/>
      <c r="AB9" s="19"/>
    </row>
    <row r="10" spans="1:28" ht="16.95" customHeight="1" x14ac:dyDescent="0.3">
      <c r="A10" s="59">
        <v>186</v>
      </c>
      <c r="B10" s="59" t="s">
        <v>16</v>
      </c>
      <c r="C10" s="60">
        <v>29198</v>
      </c>
      <c r="D10" s="61" t="s">
        <v>50</v>
      </c>
      <c r="E10" s="59" t="s">
        <v>47</v>
      </c>
      <c r="F10" s="59">
        <v>90</v>
      </c>
      <c r="G10" s="59">
        <v>93</v>
      </c>
      <c r="H10" s="62" t="s">
        <v>14</v>
      </c>
      <c r="I10" s="61" t="s">
        <v>51</v>
      </c>
      <c r="J10" s="59" t="s">
        <v>35</v>
      </c>
      <c r="K10" s="63">
        <v>1000</v>
      </c>
      <c r="L10" s="59"/>
      <c r="M10" s="64" t="s">
        <v>119</v>
      </c>
      <c r="N10" s="65" t="s">
        <v>122</v>
      </c>
      <c r="O10" s="36" t="s">
        <v>24</v>
      </c>
      <c r="P10" s="4">
        <v>2</v>
      </c>
      <c r="Q10" s="4">
        <v>0</v>
      </c>
      <c r="R10" s="35">
        <f t="shared" ref="R10:R20" si="1">+P10/(P10+Q10)</f>
        <v>1</v>
      </c>
      <c r="S10" s="4">
        <v>210</v>
      </c>
      <c r="T10" s="39">
        <v>157</v>
      </c>
      <c r="U10" s="18"/>
      <c r="AB10" s="21"/>
    </row>
    <row r="11" spans="1:28" ht="16.95" customHeight="1" x14ac:dyDescent="0.3">
      <c r="A11" s="3">
        <v>187</v>
      </c>
      <c r="B11" s="3" t="s">
        <v>27</v>
      </c>
      <c r="C11" s="5">
        <v>29199</v>
      </c>
      <c r="D11" s="4" t="s">
        <v>52</v>
      </c>
      <c r="E11" s="6" t="s">
        <v>14</v>
      </c>
      <c r="F11" s="3">
        <v>92</v>
      </c>
      <c r="G11" s="3">
        <v>80</v>
      </c>
      <c r="H11" s="3" t="s">
        <v>20</v>
      </c>
      <c r="I11" s="4" t="s">
        <v>53</v>
      </c>
      <c r="J11" s="3" t="s">
        <v>21</v>
      </c>
      <c r="K11" s="7">
        <v>780</v>
      </c>
      <c r="L11" s="3"/>
      <c r="M11" s="33" t="s">
        <v>119</v>
      </c>
      <c r="N11" s="34" t="s">
        <v>116</v>
      </c>
      <c r="O11" s="37" t="s">
        <v>13</v>
      </c>
      <c r="P11" s="4">
        <v>2</v>
      </c>
      <c r="Q11" s="4">
        <v>1</v>
      </c>
      <c r="R11" s="35">
        <f t="shared" si="1"/>
        <v>0.66666666666666663</v>
      </c>
      <c r="S11" s="4">
        <v>291</v>
      </c>
      <c r="T11" s="39">
        <v>279</v>
      </c>
      <c r="U11" s="1"/>
      <c r="AB11" s="19"/>
    </row>
    <row r="12" spans="1:28" ht="16.95" customHeight="1" x14ac:dyDescent="0.3">
      <c r="A12" s="59">
        <v>190</v>
      </c>
      <c r="B12" s="59" t="s">
        <v>39</v>
      </c>
      <c r="C12" s="60">
        <v>29201</v>
      </c>
      <c r="D12" s="61" t="s">
        <v>54</v>
      </c>
      <c r="E12" s="59" t="s">
        <v>20</v>
      </c>
      <c r="F12" s="59">
        <v>86</v>
      </c>
      <c r="G12" s="59">
        <v>101</v>
      </c>
      <c r="H12" s="62" t="s">
        <v>14</v>
      </c>
      <c r="I12" s="61" t="s">
        <v>55</v>
      </c>
      <c r="J12" s="59" t="s">
        <v>35</v>
      </c>
      <c r="K12" s="63">
        <v>500</v>
      </c>
      <c r="L12" s="59"/>
      <c r="M12" s="64" t="s">
        <v>119</v>
      </c>
      <c r="N12" s="65" t="s">
        <v>117</v>
      </c>
      <c r="O12" s="37" t="s">
        <v>20</v>
      </c>
      <c r="P12" s="4">
        <v>2</v>
      </c>
      <c r="Q12" s="4">
        <v>0</v>
      </c>
      <c r="R12" s="35">
        <f t="shared" si="1"/>
        <v>1</v>
      </c>
      <c r="S12" s="4">
        <v>171</v>
      </c>
      <c r="T12" s="39">
        <v>154</v>
      </c>
      <c r="U12" s="1"/>
      <c r="AB12" s="19"/>
    </row>
    <row r="13" spans="1:28" ht="16.95" customHeight="1" x14ac:dyDescent="0.3">
      <c r="A13" s="3">
        <v>195</v>
      </c>
      <c r="B13" s="3" t="s">
        <v>18</v>
      </c>
      <c r="C13" s="5">
        <v>29202</v>
      </c>
      <c r="D13" s="4" t="s">
        <v>56</v>
      </c>
      <c r="E13" s="3" t="s">
        <v>24</v>
      </c>
      <c r="F13" s="3">
        <v>86</v>
      </c>
      <c r="G13" s="3">
        <v>105</v>
      </c>
      <c r="H13" s="6" t="s">
        <v>14</v>
      </c>
      <c r="I13" s="4" t="s">
        <v>57</v>
      </c>
      <c r="J13" s="3" t="s">
        <v>35</v>
      </c>
      <c r="K13" s="7">
        <v>542</v>
      </c>
      <c r="L13" s="3" t="s">
        <v>187</v>
      </c>
      <c r="M13" s="33" t="s">
        <v>119</v>
      </c>
      <c r="N13" s="34" t="s">
        <v>118</v>
      </c>
      <c r="O13" s="37" t="s">
        <v>14</v>
      </c>
      <c r="P13" s="4"/>
      <c r="Q13" s="4"/>
      <c r="R13" s="35" t="e">
        <f t="shared" si="1"/>
        <v>#DIV/0!</v>
      </c>
      <c r="S13" s="4"/>
      <c r="T13" s="39"/>
      <c r="U13" s="1"/>
      <c r="AB13" s="19"/>
    </row>
    <row r="14" spans="1:28" ht="16.95" customHeight="1" x14ac:dyDescent="0.3">
      <c r="A14" s="59">
        <v>204</v>
      </c>
      <c r="B14" s="59" t="s">
        <v>16</v>
      </c>
      <c r="C14" s="60">
        <v>29205</v>
      </c>
      <c r="D14" s="61" t="s">
        <v>56</v>
      </c>
      <c r="E14" s="59" t="s">
        <v>33</v>
      </c>
      <c r="F14" s="59">
        <v>90</v>
      </c>
      <c r="G14" s="59">
        <v>106</v>
      </c>
      <c r="H14" s="62" t="s">
        <v>14</v>
      </c>
      <c r="I14" s="61" t="s">
        <v>58</v>
      </c>
      <c r="J14" s="59" t="s">
        <v>35</v>
      </c>
      <c r="K14" s="63">
        <v>1090</v>
      </c>
      <c r="L14" s="59"/>
      <c r="M14" s="64" t="s">
        <v>119</v>
      </c>
      <c r="N14" s="65" t="s">
        <v>123</v>
      </c>
      <c r="O14" s="37" t="s">
        <v>33</v>
      </c>
      <c r="P14" s="4">
        <v>2</v>
      </c>
      <c r="Q14" s="4">
        <v>0</v>
      </c>
      <c r="R14" s="35">
        <f t="shared" si="1"/>
        <v>1</v>
      </c>
      <c r="S14" s="4">
        <v>188</v>
      </c>
      <c r="T14" s="39">
        <v>162</v>
      </c>
      <c r="U14" s="1"/>
      <c r="AB14" s="19"/>
    </row>
    <row r="15" spans="1:28" ht="16.95" customHeight="1" x14ac:dyDescent="0.3">
      <c r="A15" s="3">
        <v>206</v>
      </c>
      <c r="B15" s="3" t="s">
        <v>27</v>
      </c>
      <c r="C15" s="5">
        <v>29206</v>
      </c>
      <c r="D15" s="4" t="s">
        <v>59</v>
      </c>
      <c r="E15" s="6" t="s">
        <v>14</v>
      </c>
      <c r="F15" s="3">
        <v>107</v>
      </c>
      <c r="G15" s="3">
        <v>102</v>
      </c>
      <c r="H15" s="3" t="s">
        <v>60</v>
      </c>
      <c r="I15" s="4" t="s">
        <v>61</v>
      </c>
      <c r="J15" s="14" t="s">
        <v>179</v>
      </c>
      <c r="K15" s="7">
        <v>957</v>
      </c>
      <c r="L15" s="38" t="s">
        <v>180</v>
      </c>
      <c r="M15" s="33" t="s">
        <v>119</v>
      </c>
      <c r="N15" s="34" t="s">
        <v>124</v>
      </c>
      <c r="O15" s="37"/>
      <c r="P15" s="3"/>
      <c r="Q15" s="3"/>
      <c r="R15" s="3"/>
      <c r="S15" s="4"/>
      <c r="T15" s="39"/>
      <c r="U15" s="1"/>
      <c r="AB15" s="1"/>
    </row>
    <row r="16" spans="1:28" ht="16.95" customHeight="1" x14ac:dyDescent="0.3">
      <c r="A16" s="59">
        <v>211</v>
      </c>
      <c r="B16" s="59" t="s">
        <v>39</v>
      </c>
      <c r="C16" s="60">
        <v>29208</v>
      </c>
      <c r="D16" s="61" t="s">
        <v>62</v>
      </c>
      <c r="E16" s="59" t="s">
        <v>14</v>
      </c>
      <c r="F16" s="59">
        <v>90</v>
      </c>
      <c r="G16" s="59">
        <v>93</v>
      </c>
      <c r="H16" s="62" t="s">
        <v>33</v>
      </c>
      <c r="I16" s="61" t="s">
        <v>63</v>
      </c>
      <c r="J16" s="59" t="s">
        <v>64</v>
      </c>
      <c r="K16" s="63">
        <v>510</v>
      </c>
      <c r="L16" s="66" t="s">
        <v>188</v>
      </c>
      <c r="M16" s="64" t="s">
        <v>119</v>
      </c>
      <c r="N16" s="65" t="s">
        <v>125</v>
      </c>
      <c r="O16" s="37" t="s">
        <v>90</v>
      </c>
      <c r="P16" s="4">
        <v>1</v>
      </c>
      <c r="Q16" s="4">
        <v>0</v>
      </c>
      <c r="R16" s="35">
        <f t="shared" si="1"/>
        <v>1</v>
      </c>
      <c r="S16" s="4">
        <v>114</v>
      </c>
      <c r="T16" s="39">
        <v>74</v>
      </c>
      <c r="U16" s="1"/>
      <c r="AB16" s="1"/>
    </row>
    <row r="17" spans="1:34" ht="16.95" customHeight="1" x14ac:dyDescent="0.3">
      <c r="A17" s="3">
        <v>219</v>
      </c>
      <c r="B17" s="3" t="s">
        <v>18</v>
      </c>
      <c r="C17" s="5">
        <v>29216</v>
      </c>
      <c r="D17" s="4" t="s">
        <v>65</v>
      </c>
      <c r="E17" s="3" t="s">
        <v>24</v>
      </c>
      <c r="F17" s="3">
        <v>71</v>
      </c>
      <c r="G17" s="3">
        <v>105</v>
      </c>
      <c r="H17" s="6" t="s">
        <v>14</v>
      </c>
      <c r="I17" s="4" t="s">
        <v>66</v>
      </c>
      <c r="J17" s="3" t="s">
        <v>35</v>
      </c>
      <c r="K17" s="7">
        <v>4917</v>
      </c>
      <c r="L17" s="57" t="s">
        <v>113</v>
      </c>
      <c r="M17" s="33" t="s">
        <v>119</v>
      </c>
      <c r="N17" s="34" t="s">
        <v>126</v>
      </c>
      <c r="O17" s="37" t="s">
        <v>47</v>
      </c>
      <c r="P17" s="4">
        <v>1</v>
      </c>
      <c r="Q17" s="4">
        <v>0</v>
      </c>
      <c r="R17" s="35">
        <f t="shared" si="1"/>
        <v>1</v>
      </c>
      <c r="S17" s="4">
        <v>93</v>
      </c>
      <c r="T17" s="39">
        <v>90</v>
      </c>
      <c r="U17" s="1"/>
      <c r="AB17" s="19"/>
    </row>
    <row r="18" spans="1:34" ht="16.95" customHeight="1" x14ac:dyDescent="0.3">
      <c r="A18" s="59">
        <v>226</v>
      </c>
      <c r="B18" s="59" t="s">
        <v>31</v>
      </c>
      <c r="C18" s="60">
        <v>29221</v>
      </c>
      <c r="D18" s="61" t="s">
        <v>67</v>
      </c>
      <c r="E18" s="59" t="s">
        <v>14</v>
      </c>
      <c r="F18" s="59">
        <v>97</v>
      </c>
      <c r="G18" s="59">
        <v>114</v>
      </c>
      <c r="H18" s="62" t="s">
        <v>25</v>
      </c>
      <c r="I18" s="61" t="s">
        <v>66</v>
      </c>
      <c r="J18" s="59" t="s">
        <v>68</v>
      </c>
      <c r="K18" s="63">
        <v>574</v>
      </c>
      <c r="L18" s="67" t="s">
        <v>184</v>
      </c>
      <c r="M18" s="64" t="s">
        <v>119</v>
      </c>
      <c r="N18" s="65" t="s">
        <v>127</v>
      </c>
      <c r="O18" s="37" t="s">
        <v>17</v>
      </c>
      <c r="P18" s="4">
        <v>0</v>
      </c>
      <c r="Q18" s="4">
        <v>1</v>
      </c>
      <c r="R18" s="35">
        <f t="shared" si="1"/>
        <v>0</v>
      </c>
      <c r="S18" s="4">
        <v>96</v>
      </c>
      <c r="T18" s="39">
        <v>97</v>
      </c>
      <c r="U18" s="1"/>
      <c r="AB18" s="19"/>
    </row>
    <row r="19" spans="1:34" ht="16.95" customHeight="1" x14ac:dyDescent="0.3">
      <c r="A19" s="3">
        <v>232</v>
      </c>
      <c r="B19" s="3" t="s">
        <v>29</v>
      </c>
      <c r="C19" s="5">
        <v>29225</v>
      </c>
      <c r="D19" s="4" t="s">
        <v>69</v>
      </c>
      <c r="E19" s="3" t="s">
        <v>14</v>
      </c>
      <c r="F19" s="3">
        <v>108</v>
      </c>
      <c r="G19" s="3">
        <v>114</v>
      </c>
      <c r="H19" s="6" t="s">
        <v>23</v>
      </c>
      <c r="I19" s="4" t="s">
        <v>70</v>
      </c>
      <c r="J19" s="3" t="s">
        <v>71</v>
      </c>
      <c r="K19" s="7">
        <v>1428</v>
      </c>
      <c r="L19" s="8" t="s">
        <v>26</v>
      </c>
      <c r="M19" s="33" t="s">
        <v>119</v>
      </c>
      <c r="N19" s="34" t="s">
        <v>128</v>
      </c>
      <c r="O19" s="37" t="s">
        <v>60</v>
      </c>
      <c r="P19" s="4">
        <v>2</v>
      </c>
      <c r="Q19" s="4">
        <v>0</v>
      </c>
      <c r="R19" s="35">
        <f t="shared" si="1"/>
        <v>1</v>
      </c>
      <c r="S19" s="4">
        <v>188</v>
      </c>
      <c r="T19" s="39">
        <v>172</v>
      </c>
      <c r="U19" s="1"/>
      <c r="AB19" s="19"/>
    </row>
    <row r="20" spans="1:34" ht="16.95" customHeight="1" x14ac:dyDescent="0.3">
      <c r="A20" s="3"/>
      <c r="B20" s="9" t="s">
        <v>18</v>
      </c>
      <c r="C20" s="10">
        <v>29230</v>
      </c>
      <c r="D20" s="11"/>
      <c r="E20" s="9" t="s">
        <v>14</v>
      </c>
      <c r="F20" s="9"/>
      <c r="G20" s="9"/>
      <c r="H20" s="9" t="s">
        <v>41</v>
      </c>
      <c r="I20" s="11"/>
      <c r="J20" s="9" t="s">
        <v>72</v>
      </c>
      <c r="K20" s="12"/>
      <c r="L20" s="9"/>
      <c r="M20" s="33"/>
      <c r="N20" s="34"/>
      <c r="O20" s="37" t="s">
        <v>37</v>
      </c>
      <c r="P20" s="4">
        <v>0</v>
      </c>
      <c r="Q20" s="4">
        <v>1</v>
      </c>
      <c r="R20" s="35">
        <f t="shared" si="1"/>
        <v>0</v>
      </c>
      <c r="S20" s="4">
        <v>80</v>
      </c>
      <c r="T20" s="39">
        <v>94</v>
      </c>
      <c r="U20" s="1"/>
      <c r="AB20" s="19"/>
    </row>
    <row r="21" spans="1:34" ht="16.95" customHeight="1" x14ac:dyDescent="0.3">
      <c r="A21" s="59">
        <v>247</v>
      </c>
      <c r="B21" s="59" t="s">
        <v>16</v>
      </c>
      <c r="C21" s="60">
        <v>29233</v>
      </c>
      <c r="D21" s="61" t="s">
        <v>73</v>
      </c>
      <c r="E21" s="59" t="s">
        <v>14</v>
      </c>
      <c r="F21" s="59">
        <v>93</v>
      </c>
      <c r="G21" s="59">
        <v>109</v>
      </c>
      <c r="H21" s="62" t="s">
        <v>13</v>
      </c>
      <c r="I21" s="61" t="s">
        <v>74</v>
      </c>
      <c r="J21" s="59" t="s">
        <v>75</v>
      </c>
      <c r="K21" s="63">
        <v>4418</v>
      </c>
      <c r="L21" s="68" t="s">
        <v>182</v>
      </c>
      <c r="M21" s="64" t="s">
        <v>119</v>
      </c>
      <c r="N21" s="65" t="s">
        <v>129</v>
      </c>
      <c r="O21" s="20"/>
      <c r="P21" s="1"/>
      <c r="Q21" s="1"/>
      <c r="R21" s="1"/>
      <c r="S21" s="1"/>
      <c r="T21" s="29"/>
      <c r="U21" s="1"/>
      <c r="AB21" s="1"/>
    </row>
    <row r="22" spans="1:34" ht="16.95" customHeight="1" x14ac:dyDescent="0.3">
      <c r="A22" s="3" t="s">
        <v>157</v>
      </c>
      <c r="B22" s="3" t="s">
        <v>27</v>
      </c>
      <c r="C22" s="5">
        <v>29234</v>
      </c>
      <c r="D22" s="4" t="s">
        <v>76</v>
      </c>
      <c r="E22" s="3" t="s">
        <v>23</v>
      </c>
      <c r="F22" s="3">
        <v>95</v>
      </c>
      <c r="G22" s="3">
        <v>98</v>
      </c>
      <c r="H22" s="6" t="s">
        <v>14</v>
      </c>
      <c r="I22" s="4" t="s">
        <v>77</v>
      </c>
      <c r="J22" s="3" t="s">
        <v>35</v>
      </c>
      <c r="K22" s="7">
        <v>2122</v>
      </c>
      <c r="L22" s="3"/>
      <c r="M22" s="33" t="s">
        <v>119</v>
      </c>
      <c r="N22" s="34" t="s">
        <v>130</v>
      </c>
      <c r="O22" s="22" t="s">
        <v>153</v>
      </c>
      <c r="P22" s="18">
        <f>SUM(P5:P20)</f>
        <v>14</v>
      </c>
      <c r="Q22" s="18">
        <f>SUM(Q5:Q20)</f>
        <v>4</v>
      </c>
      <c r="R22" s="23">
        <f>+P22/(P22+Q22)</f>
        <v>0.77777777777777779</v>
      </c>
      <c r="S22" s="24">
        <f>SUM(S5:S20)</f>
        <v>1728</v>
      </c>
      <c r="T22" s="30">
        <f>SUM(T5:T20)</f>
        <v>1563</v>
      </c>
      <c r="U22" s="1"/>
      <c r="AB22" s="24"/>
    </row>
    <row r="23" spans="1:34" ht="16.95" customHeight="1" thickBot="1" x14ac:dyDescent="0.35">
      <c r="A23" s="59">
        <v>255</v>
      </c>
      <c r="B23" s="59" t="s">
        <v>18</v>
      </c>
      <c r="C23" s="60">
        <v>29237</v>
      </c>
      <c r="D23" s="61" t="s">
        <v>76</v>
      </c>
      <c r="E23" s="59" t="s">
        <v>60</v>
      </c>
      <c r="F23" s="59">
        <v>93</v>
      </c>
      <c r="G23" s="59">
        <v>100</v>
      </c>
      <c r="H23" s="62" t="s">
        <v>14</v>
      </c>
      <c r="I23" s="61" t="s">
        <v>78</v>
      </c>
      <c r="J23" s="59" t="s">
        <v>35</v>
      </c>
      <c r="K23" s="63">
        <v>1017</v>
      </c>
      <c r="L23" s="59"/>
      <c r="M23" s="64" t="s">
        <v>119</v>
      </c>
      <c r="N23" s="65" t="s">
        <v>131</v>
      </c>
      <c r="O23" s="25"/>
      <c r="P23" s="26"/>
      <c r="Q23" s="26"/>
      <c r="R23" s="27">
        <f>+P22+Q22</f>
        <v>18</v>
      </c>
      <c r="S23" s="50">
        <f>+S22/R23</f>
        <v>96</v>
      </c>
      <c r="T23" s="51">
        <f>+T22/R23</f>
        <v>86.833333333333329</v>
      </c>
      <c r="U23" s="1"/>
      <c r="AB23" s="1"/>
    </row>
    <row r="24" spans="1:34" ht="16.95" customHeight="1" thickBot="1" x14ac:dyDescent="0.35">
      <c r="A24" s="3">
        <v>264</v>
      </c>
      <c r="B24" s="3" t="s">
        <v>18</v>
      </c>
      <c r="C24" s="5">
        <v>29244</v>
      </c>
      <c r="D24" s="4" t="s">
        <v>79</v>
      </c>
      <c r="E24" s="3" t="s">
        <v>20</v>
      </c>
      <c r="F24" s="3">
        <v>68</v>
      </c>
      <c r="G24" s="3">
        <v>70</v>
      </c>
      <c r="H24" s="6" t="s">
        <v>14</v>
      </c>
      <c r="I24" s="4" t="s">
        <v>80</v>
      </c>
      <c r="J24" s="3" t="s">
        <v>35</v>
      </c>
      <c r="K24" s="7">
        <v>1985</v>
      </c>
      <c r="L24" s="8" t="s">
        <v>185</v>
      </c>
      <c r="M24" s="33" t="s">
        <v>119</v>
      </c>
      <c r="N24" s="34" t="s">
        <v>132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6.95" customHeight="1" x14ac:dyDescent="0.3">
      <c r="A25" s="59">
        <v>269</v>
      </c>
      <c r="B25" s="59" t="s">
        <v>16</v>
      </c>
      <c r="C25" s="60">
        <v>29247</v>
      </c>
      <c r="D25" s="61" t="s">
        <v>81</v>
      </c>
      <c r="E25" s="62" t="s">
        <v>13</v>
      </c>
      <c r="F25" s="59">
        <v>93</v>
      </c>
      <c r="G25" s="59">
        <v>88</v>
      </c>
      <c r="H25" s="59" t="s">
        <v>14</v>
      </c>
      <c r="I25" s="61" t="s">
        <v>82</v>
      </c>
      <c r="J25" s="59" t="s">
        <v>35</v>
      </c>
      <c r="K25" s="63">
        <v>3815</v>
      </c>
      <c r="L25" s="59"/>
      <c r="M25" s="64" t="s">
        <v>119</v>
      </c>
      <c r="N25" s="65" t="s">
        <v>133</v>
      </c>
      <c r="O25" s="40" t="s">
        <v>151</v>
      </c>
      <c r="P25" s="15" t="s">
        <v>146</v>
      </c>
      <c r="Q25" s="15" t="s">
        <v>147</v>
      </c>
      <c r="R25" s="15" t="s">
        <v>148</v>
      </c>
      <c r="S25" s="15" t="s">
        <v>149</v>
      </c>
      <c r="T25" s="16" t="s">
        <v>150</v>
      </c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6.95" customHeight="1" x14ac:dyDescent="0.3">
      <c r="A26" s="3">
        <v>274</v>
      </c>
      <c r="B26" s="3" t="s">
        <v>29</v>
      </c>
      <c r="C26" s="5">
        <v>29253</v>
      </c>
      <c r="D26" s="4" t="s">
        <v>83</v>
      </c>
      <c r="E26" s="3" t="s">
        <v>14</v>
      </c>
      <c r="F26" s="3">
        <v>83</v>
      </c>
      <c r="G26" s="3">
        <v>85</v>
      </c>
      <c r="H26" s="6" t="s">
        <v>17</v>
      </c>
      <c r="I26" s="4" t="s">
        <v>84</v>
      </c>
      <c r="J26" s="3" t="s">
        <v>85</v>
      </c>
      <c r="K26" s="7">
        <v>432</v>
      </c>
      <c r="L26" s="3"/>
      <c r="M26" s="33" t="s">
        <v>119</v>
      </c>
      <c r="N26" s="34" t="s">
        <v>134</v>
      </c>
      <c r="O26" s="36" t="s">
        <v>23</v>
      </c>
      <c r="P26" s="4">
        <v>0</v>
      </c>
      <c r="Q26" s="4">
        <v>1</v>
      </c>
      <c r="R26" s="35">
        <f t="shared" ref="R26:R29" si="2">+P26/(P26+Q26)</f>
        <v>0</v>
      </c>
      <c r="S26" s="4">
        <v>108</v>
      </c>
      <c r="T26" s="39">
        <v>114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6.95" customHeight="1" x14ac:dyDescent="0.3">
      <c r="A27" s="59" t="s">
        <v>158</v>
      </c>
      <c r="B27" s="59" t="s">
        <v>27</v>
      </c>
      <c r="C27" s="60">
        <v>29255</v>
      </c>
      <c r="D27" s="61" t="s">
        <v>86</v>
      </c>
      <c r="E27" s="59" t="s">
        <v>13</v>
      </c>
      <c r="F27" s="59">
        <v>82</v>
      </c>
      <c r="G27" s="59">
        <v>97</v>
      </c>
      <c r="H27" s="62" t="s">
        <v>14</v>
      </c>
      <c r="I27" s="61" t="s">
        <v>86</v>
      </c>
      <c r="J27" s="59" t="s">
        <v>35</v>
      </c>
      <c r="K27" s="63">
        <v>743</v>
      </c>
      <c r="L27" s="59"/>
      <c r="M27" s="64" t="s">
        <v>119</v>
      </c>
      <c r="N27" s="65" t="s">
        <v>135</v>
      </c>
      <c r="O27" s="37" t="s">
        <v>25</v>
      </c>
      <c r="P27" s="4">
        <v>0</v>
      </c>
      <c r="Q27" s="4">
        <v>1</v>
      </c>
      <c r="R27" s="35">
        <f t="shared" si="2"/>
        <v>0</v>
      </c>
      <c r="S27" s="4">
        <v>97</v>
      </c>
      <c r="T27" s="39">
        <v>114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6.95" customHeight="1" x14ac:dyDescent="0.3">
      <c r="A28" s="3"/>
      <c r="B28" s="9" t="s">
        <v>27</v>
      </c>
      <c r="C28" s="10">
        <v>29255</v>
      </c>
      <c r="D28" s="11"/>
      <c r="E28" s="9" t="s">
        <v>44</v>
      </c>
      <c r="F28" s="9"/>
      <c r="G28" s="9"/>
      <c r="H28" s="9" t="s">
        <v>14</v>
      </c>
      <c r="I28" s="11"/>
      <c r="J28" s="9"/>
      <c r="K28" s="12"/>
      <c r="L28" s="9"/>
      <c r="M28" s="33"/>
      <c r="N28" s="34"/>
      <c r="O28" s="37" t="s">
        <v>44</v>
      </c>
      <c r="P28" s="4">
        <v>1</v>
      </c>
      <c r="Q28" s="4">
        <v>0</v>
      </c>
      <c r="R28" s="35">
        <f t="shared" si="2"/>
        <v>1</v>
      </c>
      <c r="S28" s="4">
        <v>104</v>
      </c>
      <c r="T28" s="39">
        <v>84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6.95" customHeight="1" x14ac:dyDescent="0.3">
      <c r="A29" s="3">
        <v>301</v>
      </c>
      <c r="B29" s="3" t="s">
        <v>29</v>
      </c>
      <c r="C29" s="5">
        <v>29267</v>
      </c>
      <c r="D29" s="4" t="s">
        <v>87</v>
      </c>
      <c r="E29" s="3" t="s">
        <v>13</v>
      </c>
      <c r="F29" s="3">
        <v>104</v>
      </c>
      <c r="G29" s="3">
        <v>106</v>
      </c>
      <c r="H29" s="6" t="s">
        <v>14</v>
      </c>
      <c r="I29" s="4" t="s">
        <v>88</v>
      </c>
      <c r="J29" s="3" t="s">
        <v>35</v>
      </c>
      <c r="K29" s="7">
        <v>700</v>
      </c>
      <c r="L29" s="3" t="s">
        <v>189</v>
      </c>
      <c r="M29" s="33" t="s">
        <v>119</v>
      </c>
      <c r="N29" s="34" t="s">
        <v>136</v>
      </c>
      <c r="O29" s="37" t="s">
        <v>41</v>
      </c>
      <c r="P29" s="4">
        <v>1</v>
      </c>
      <c r="Q29" s="4">
        <v>0</v>
      </c>
      <c r="R29" s="35">
        <f t="shared" si="2"/>
        <v>1</v>
      </c>
      <c r="S29" s="4">
        <v>95</v>
      </c>
      <c r="T29" s="39">
        <v>79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6.95" customHeight="1" x14ac:dyDescent="0.3">
      <c r="A30" s="59" t="s">
        <v>159</v>
      </c>
      <c r="B30" s="59" t="s">
        <v>31</v>
      </c>
      <c r="C30" s="60">
        <v>29270</v>
      </c>
      <c r="D30" s="61" t="s">
        <v>89</v>
      </c>
      <c r="E30" s="59" t="s">
        <v>90</v>
      </c>
      <c r="F30" s="59">
        <v>74</v>
      </c>
      <c r="G30" s="59">
        <v>114</v>
      </c>
      <c r="H30" s="62" t="s">
        <v>14</v>
      </c>
      <c r="I30" s="61" t="s">
        <v>91</v>
      </c>
      <c r="J30" s="59" t="s">
        <v>35</v>
      </c>
      <c r="K30" s="63">
        <v>2321</v>
      </c>
      <c r="L30" s="59" t="s">
        <v>186</v>
      </c>
      <c r="M30" s="64" t="s">
        <v>119</v>
      </c>
      <c r="N30" s="65" t="s">
        <v>137</v>
      </c>
      <c r="O30" s="37"/>
      <c r="P30" s="4"/>
      <c r="Q30" s="4"/>
      <c r="R30" s="3"/>
      <c r="S30" s="4"/>
      <c r="T30" s="39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6.95" customHeight="1" x14ac:dyDescent="0.3">
      <c r="A31" s="3">
        <v>311</v>
      </c>
      <c r="B31" s="3" t="s">
        <v>11</v>
      </c>
      <c r="C31" s="5">
        <v>29273</v>
      </c>
      <c r="D31" s="4" t="s">
        <v>92</v>
      </c>
      <c r="E31" s="6" t="s">
        <v>25</v>
      </c>
      <c r="F31" s="3">
        <v>106</v>
      </c>
      <c r="G31" s="3">
        <v>103</v>
      </c>
      <c r="H31" s="3" t="s">
        <v>14</v>
      </c>
      <c r="I31" s="4" t="s">
        <v>93</v>
      </c>
      <c r="J31" s="3" t="s">
        <v>35</v>
      </c>
      <c r="K31" s="7">
        <v>986</v>
      </c>
      <c r="L31" s="8" t="s">
        <v>26</v>
      </c>
      <c r="M31" s="33" t="s">
        <v>119</v>
      </c>
      <c r="N31" s="34" t="s">
        <v>138</v>
      </c>
      <c r="O31" s="36" t="s">
        <v>24</v>
      </c>
      <c r="P31" s="4">
        <v>1</v>
      </c>
      <c r="Q31" s="4">
        <v>1</v>
      </c>
      <c r="R31" s="35">
        <f t="shared" ref="R31:R35" si="3">+P31/(P31+Q31)</f>
        <v>0.5</v>
      </c>
      <c r="S31" s="4">
        <v>198</v>
      </c>
      <c r="T31" s="39">
        <v>199</v>
      </c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6.95" customHeight="1" x14ac:dyDescent="0.3">
      <c r="A32" s="59">
        <v>317</v>
      </c>
      <c r="B32" s="59" t="s">
        <v>16</v>
      </c>
      <c r="C32" s="60">
        <v>29275</v>
      </c>
      <c r="D32" s="61" t="s">
        <v>94</v>
      </c>
      <c r="E32" s="62" t="s">
        <v>14</v>
      </c>
      <c r="F32" s="59">
        <v>116</v>
      </c>
      <c r="G32" s="59">
        <v>109</v>
      </c>
      <c r="H32" s="59" t="s">
        <v>37</v>
      </c>
      <c r="I32" s="61" t="s">
        <v>95</v>
      </c>
      <c r="J32" s="59" t="s">
        <v>96</v>
      </c>
      <c r="K32" s="63">
        <v>1131</v>
      </c>
      <c r="L32" s="59"/>
      <c r="M32" s="64" t="s">
        <v>119</v>
      </c>
      <c r="N32" s="65" t="s">
        <v>139</v>
      </c>
      <c r="O32" s="37" t="s">
        <v>13</v>
      </c>
      <c r="P32" s="4">
        <v>0</v>
      </c>
      <c r="Q32" s="4">
        <v>2</v>
      </c>
      <c r="R32" s="35">
        <f t="shared" si="3"/>
        <v>0</v>
      </c>
      <c r="S32" s="4">
        <v>178</v>
      </c>
      <c r="T32" s="39">
        <v>234</v>
      </c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6.95" customHeight="1" x14ac:dyDescent="0.3">
      <c r="A33" s="3"/>
      <c r="B33" s="9" t="s">
        <v>39</v>
      </c>
      <c r="C33" s="10">
        <v>29278</v>
      </c>
      <c r="D33" s="11"/>
      <c r="E33" s="9" t="s">
        <v>14</v>
      </c>
      <c r="F33" s="9"/>
      <c r="G33" s="9"/>
      <c r="H33" s="9" t="s">
        <v>90</v>
      </c>
      <c r="I33" s="11"/>
      <c r="J33" s="9"/>
      <c r="K33" s="12"/>
      <c r="L33" s="9"/>
      <c r="M33" s="33"/>
      <c r="N33" s="34"/>
      <c r="O33" s="37" t="s">
        <v>20</v>
      </c>
      <c r="P33" s="4">
        <v>1</v>
      </c>
      <c r="Q33" s="4">
        <v>1</v>
      </c>
      <c r="R33" s="35">
        <f t="shared" si="3"/>
        <v>0.5</v>
      </c>
      <c r="S33" s="4">
        <v>193</v>
      </c>
      <c r="T33" s="39">
        <v>182</v>
      </c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6.95" customHeight="1" x14ac:dyDescent="0.3">
      <c r="A34" s="3">
        <v>324</v>
      </c>
      <c r="B34" s="3" t="s">
        <v>11</v>
      </c>
      <c r="C34" s="5">
        <v>29280</v>
      </c>
      <c r="D34" s="4" t="s">
        <v>97</v>
      </c>
      <c r="E34" s="3" t="s">
        <v>14</v>
      </c>
      <c r="F34" s="3">
        <v>95</v>
      </c>
      <c r="G34" s="3">
        <v>112</v>
      </c>
      <c r="H34" s="6" t="s">
        <v>24</v>
      </c>
      <c r="I34" s="4" t="s">
        <v>98</v>
      </c>
      <c r="J34" s="3" t="s">
        <v>99</v>
      </c>
      <c r="K34" s="7">
        <v>1873</v>
      </c>
      <c r="L34" s="3"/>
      <c r="M34" s="33" t="s">
        <v>119</v>
      </c>
      <c r="N34" s="34" t="s">
        <v>140</v>
      </c>
      <c r="O34" s="37" t="s">
        <v>14</v>
      </c>
      <c r="P34" s="4"/>
      <c r="Q34" s="4"/>
      <c r="R34" s="35" t="e">
        <f t="shared" si="3"/>
        <v>#DIV/0!</v>
      </c>
      <c r="S34" s="4"/>
      <c r="T34" s="39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6.95" customHeight="1" x14ac:dyDescent="0.3">
      <c r="A35" s="59">
        <v>328</v>
      </c>
      <c r="B35" s="59" t="s">
        <v>16</v>
      </c>
      <c r="C35" s="60">
        <v>29282</v>
      </c>
      <c r="D35" s="61" t="s">
        <v>100</v>
      </c>
      <c r="E35" s="59" t="s">
        <v>14</v>
      </c>
      <c r="F35" s="59">
        <v>85</v>
      </c>
      <c r="G35" s="59">
        <v>125</v>
      </c>
      <c r="H35" s="62" t="s">
        <v>13</v>
      </c>
      <c r="I35" s="61" t="s">
        <v>101</v>
      </c>
      <c r="J35" s="59" t="s">
        <v>75</v>
      </c>
      <c r="K35" s="63">
        <v>3468</v>
      </c>
      <c r="L35" s="59"/>
      <c r="M35" s="64" t="s">
        <v>119</v>
      </c>
      <c r="N35" s="65" t="s">
        <v>28</v>
      </c>
      <c r="O35" s="37" t="s">
        <v>33</v>
      </c>
      <c r="P35" s="4">
        <v>1</v>
      </c>
      <c r="Q35" s="4">
        <v>1</v>
      </c>
      <c r="R35" s="35">
        <f t="shared" si="3"/>
        <v>0.5</v>
      </c>
      <c r="S35" s="4">
        <v>172</v>
      </c>
      <c r="T35" s="39">
        <v>160</v>
      </c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6.95" customHeight="1" x14ac:dyDescent="0.3">
      <c r="A36" s="3">
        <v>332</v>
      </c>
      <c r="B36" s="3" t="s">
        <v>27</v>
      </c>
      <c r="C36" s="5">
        <v>29283</v>
      </c>
      <c r="D36" s="4" t="s">
        <v>102</v>
      </c>
      <c r="E36" s="3" t="s">
        <v>14</v>
      </c>
      <c r="F36" s="3">
        <v>101</v>
      </c>
      <c r="G36" s="3">
        <v>102</v>
      </c>
      <c r="H36" s="6" t="s">
        <v>20</v>
      </c>
      <c r="I36" s="4" t="s">
        <v>103</v>
      </c>
      <c r="J36" s="3" t="s">
        <v>21</v>
      </c>
      <c r="K36" s="7">
        <v>2022</v>
      </c>
      <c r="L36" s="8" t="s">
        <v>182</v>
      </c>
      <c r="M36" s="33" t="s">
        <v>119</v>
      </c>
      <c r="N36" s="34" t="s">
        <v>30</v>
      </c>
      <c r="O36" s="37"/>
      <c r="P36" s="3"/>
      <c r="Q36" s="3"/>
      <c r="R36" s="3"/>
      <c r="S36" s="4"/>
      <c r="T36" s="39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6.95" customHeight="1" x14ac:dyDescent="0.3">
      <c r="A37" s="59">
        <v>335</v>
      </c>
      <c r="B37" s="59" t="s">
        <v>39</v>
      </c>
      <c r="C37" s="60">
        <v>29285</v>
      </c>
      <c r="D37" s="61" t="s">
        <v>104</v>
      </c>
      <c r="E37" s="62" t="s">
        <v>14</v>
      </c>
      <c r="F37" s="59">
        <v>103</v>
      </c>
      <c r="G37" s="59">
        <v>87</v>
      </c>
      <c r="H37" s="59" t="s">
        <v>24</v>
      </c>
      <c r="I37" s="61" t="s">
        <v>105</v>
      </c>
      <c r="J37" s="59" t="s">
        <v>99</v>
      </c>
      <c r="K37" s="63">
        <v>1429</v>
      </c>
      <c r="L37" s="59"/>
      <c r="M37" s="64" t="s">
        <v>119</v>
      </c>
      <c r="N37" s="65" t="s">
        <v>141</v>
      </c>
      <c r="O37" s="37" t="s">
        <v>90</v>
      </c>
      <c r="P37" s="4"/>
      <c r="Q37" s="4"/>
      <c r="R37" s="35" t="e">
        <f t="shared" ref="R37:R41" si="4">+P37/(P37+Q37)</f>
        <v>#DIV/0!</v>
      </c>
      <c r="S37" s="4"/>
      <c r="T37" s="39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6.95" customHeight="1" x14ac:dyDescent="0.3">
      <c r="A38" s="3">
        <v>341</v>
      </c>
      <c r="B38" s="3" t="s">
        <v>16</v>
      </c>
      <c r="C38" s="5">
        <v>29289</v>
      </c>
      <c r="D38" s="4" t="s">
        <v>106</v>
      </c>
      <c r="E38" s="6" t="s">
        <v>17</v>
      </c>
      <c r="F38" s="3">
        <v>97</v>
      </c>
      <c r="G38" s="3">
        <v>96</v>
      </c>
      <c r="H38" s="3" t="s">
        <v>14</v>
      </c>
      <c r="I38" s="4" t="s">
        <v>107</v>
      </c>
      <c r="J38" s="3" t="s">
        <v>35</v>
      </c>
      <c r="K38" s="7">
        <v>1231</v>
      </c>
      <c r="L38" s="3"/>
      <c r="M38" s="33" t="s">
        <v>119</v>
      </c>
      <c r="N38" s="34" t="s">
        <v>142</v>
      </c>
      <c r="O38" s="37" t="s">
        <v>47</v>
      </c>
      <c r="P38" s="4">
        <v>1</v>
      </c>
      <c r="Q38" s="4">
        <v>0</v>
      </c>
      <c r="R38" s="35">
        <f t="shared" si="4"/>
        <v>1</v>
      </c>
      <c r="S38" s="4">
        <v>102</v>
      </c>
      <c r="T38" s="39">
        <v>91</v>
      </c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6.95" customHeight="1" x14ac:dyDescent="0.3">
      <c r="A39" s="59">
        <v>345</v>
      </c>
      <c r="B39" s="59" t="s">
        <v>18</v>
      </c>
      <c r="C39" s="60">
        <v>29293</v>
      </c>
      <c r="D39" s="61" t="s">
        <v>101</v>
      </c>
      <c r="E39" s="62" t="s">
        <v>14</v>
      </c>
      <c r="F39" s="59">
        <v>82</v>
      </c>
      <c r="G39" s="59">
        <v>67</v>
      </c>
      <c r="H39" s="59" t="s">
        <v>33</v>
      </c>
      <c r="I39" s="61" t="s">
        <v>108</v>
      </c>
      <c r="J39" s="59" t="s">
        <v>64</v>
      </c>
      <c r="K39" s="63">
        <v>2152</v>
      </c>
      <c r="L39" s="69" t="s">
        <v>183</v>
      </c>
      <c r="M39" s="64" t="s">
        <v>119</v>
      </c>
      <c r="N39" s="65" t="s">
        <v>143</v>
      </c>
      <c r="O39" s="37" t="s">
        <v>17</v>
      </c>
      <c r="P39" s="4">
        <v>0</v>
      </c>
      <c r="Q39" s="4">
        <v>1</v>
      </c>
      <c r="R39" s="35">
        <f t="shared" si="4"/>
        <v>0</v>
      </c>
      <c r="S39" s="4">
        <v>83</v>
      </c>
      <c r="T39" s="39">
        <v>85</v>
      </c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6.95" customHeight="1" x14ac:dyDescent="0.3">
      <c r="A40" s="3">
        <v>349</v>
      </c>
      <c r="B40" s="3" t="s">
        <v>11</v>
      </c>
      <c r="C40" s="5">
        <v>29294</v>
      </c>
      <c r="D40" s="4" t="s">
        <v>109</v>
      </c>
      <c r="E40" s="3" t="s">
        <v>23</v>
      </c>
      <c r="F40" s="3">
        <v>83</v>
      </c>
      <c r="G40" s="3">
        <v>96</v>
      </c>
      <c r="H40" s="6" t="s">
        <v>14</v>
      </c>
      <c r="I40" s="4" t="s">
        <v>110</v>
      </c>
      <c r="J40" s="3" t="s">
        <v>35</v>
      </c>
      <c r="K40" s="7">
        <v>1500</v>
      </c>
      <c r="L40" s="3"/>
      <c r="M40" s="33" t="s">
        <v>119</v>
      </c>
      <c r="N40" s="34" t="s">
        <v>144</v>
      </c>
      <c r="O40" s="37" t="s">
        <v>60</v>
      </c>
      <c r="P40" s="4">
        <v>1</v>
      </c>
      <c r="Q40" s="4">
        <v>0</v>
      </c>
      <c r="R40" s="35">
        <f t="shared" si="4"/>
        <v>1</v>
      </c>
      <c r="S40" s="4">
        <v>107</v>
      </c>
      <c r="T40" s="39">
        <v>102</v>
      </c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6.95" customHeight="1" x14ac:dyDescent="0.3">
      <c r="A41" s="3"/>
      <c r="B41" s="9" t="s">
        <v>16</v>
      </c>
      <c r="C41" s="10">
        <v>29296</v>
      </c>
      <c r="D41" s="11"/>
      <c r="E41" s="9" t="s">
        <v>90</v>
      </c>
      <c r="F41" s="9"/>
      <c r="G41" s="9"/>
      <c r="H41" s="9" t="s">
        <v>14</v>
      </c>
      <c r="I41" s="11"/>
      <c r="J41" s="9"/>
      <c r="K41" s="12"/>
      <c r="L41" s="9"/>
      <c r="M41" s="33"/>
      <c r="N41" s="34"/>
      <c r="O41" s="37" t="s">
        <v>37</v>
      </c>
      <c r="P41" s="4">
        <v>1</v>
      </c>
      <c r="Q41" s="4">
        <v>0</v>
      </c>
      <c r="R41" s="35">
        <f t="shared" si="4"/>
        <v>1</v>
      </c>
      <c r="S41" s="4">
        <v>116</v>
      </c>
      <c r="T41" s="39">
        <v>109</v>
      </c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6.95" customHeight="1" x14ac:dyDescent="0.3">
      <c r="A42" s="59" t="s">
        <v>160</v>
      </c>
      <c r="B42" s="59" t="s">
        <v>16</v>
      </c>
      <c r="C42" s="60">
        <v>29296</v>
      </c>
      <c r="D42" s="61" t="s">
        <v>111</v>
      </c>
      <c r="E42" s="59" t="s">
        <v>60</v>
      </c>
      <c r="F42" s="59">
        <v>79</v>
      </c>
      <c r="G42" s="59">
        <v>88</v>
      </c>
      <c r="H42" s="62" t="s">
        <v>14</v>
      </c>
      <c r="I42" s="61" t="s">
        <v>112</v>
      </c>
      <c r="J42" s="59" t="s">
        <v>35</v>
      </c>
      <c r="K42" s="63">
        <v>900</v>
      </c>
      <c r="L42" s="68" t="s">
        <v>181</v>
      </c>
      <c r="M42" s="64" t="s">
        <v>119</v>
      </c>
      <c r="N42" s="65" t="s">
        <v>112</v>
      </c>
      <c r="O42" s="20"/>
      <c r="P42" s="1"/>
      <c r="Q42" s="1"/>
      <c r="R42" s="1"/>
      <c r="S42" s="1"/>
      <c r="T42" s="29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x14ac:dyDescent="0.3">
      <c r="A43" s="3"/>
      <c r="B43" s="3"/>
      <c r="C43" s="5"/>
      <c r="D43" s="4"/>
      <c r="E43" s="6"/>
      <c r="F43" s="3"/>
      <c r="G43" s="3"/>
      <c r="H43" s="6"/>
      <c r="I43" s="4"/>
      <c r="J43" s="58" t="s">
        <v>190</v>
      </c>
      <c r="N43" s="33"/>
      <c r="O43" s="20"/>
      <c r="P43" s="18">
        <f>SUM(P26:P41)</f>
        <v>8</v>
      </c>
      <c r="Q43" s="18">
        <f>SUM(Q26:Q41)</f>
        <v>8</v>
      </c>
      <c r="R43" s="23">
        <f>+P43/(P43+Q43)</f>
        <v>0.5</v>
      </c>
      <c r="S43" s="24">
        <f>SUM(S26:S41)</f>
        <v>1553</v>
      </c>
      <c r="T43" s="30">
        <f>SUM(T26:T41)</f>
        <v>1553</v>
      </c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" thickBot="1" x14ac:dyDescent="0.35">
      <c r="A44" s="3"/>
      <c r="B44" s="3"/>
      <c r="C44" s="5"/>
      <c r="D44" s="4"/>
      <c r="E44" s="6"/>
      <c r="F44" s="3"/>
      <c r="G44" s="3"/>
      <c r="H44" s="6"/>
      <c r="I44" s="4"/>
      <c r="N44" s="33"/>
      <c r="O44" s="25"/>
      <c r="P44" s="26"/>
      <c r="Q44" s="26"/>
      <c r="R44" s="27">
        <f>+P43+Q43</f>
        <v>16</v>
      </c>
      <c r="S44" s="50">
        <f>+S43/R44</f>
        <v>97.0625</v>
      </c>
      <c r="T44" s="51">
        <f>+T43/R44</f>
        <v>97.0625</v>
      </c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" thickBot="1" x14ac:dyDescent="0.35">
      <c r="A45" s="3"/>
      <c r="B45" s="3"/>
      <c r="C45" s="5"/>
      <c r="D45" s="4"/>
      <c r="E45" s="6"/>
      <c r="F45" s="3"/>
      <c r="G45" s="3"/>
      <c r="H45" s="6"/>
      <c r="I45" s="4"/>
      <c r="J45" s="53"/>
      <c r="K45" s="54"/>
      <c r="L45" s="52" t="s">
        <v>156</v>
      </c>
      <c r="M45" s="55"/>
      <c r="N45" s="33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x14ac:dyDescent="0.3">
      <c r="E46" s="6"/>
      <c r="J46" s="43" t="s">
        <v>174</v>
      </c>
      <c r="K46" s="44">
        <f>+K5+K6+K10+K12+K13+K14+K17+K22+K23+K24+K25+K27+K29+K30+K31+K38+K40+K42</f>
        <v>27470</v>
      </c>
      <c r="L46" s="13">
        <v>18</v>
      </c>
      <c r="M46" s="45">
        <f>+K46/L46</f>
        <v>1526.1111111111111</v>
      </c>
      <c r="O46" s="40" t="s">
        <v>152</v>
      </c>
      <c r="P46" s="15" t="s">
        <v>146</v>
      </c>
      <c r="Q46" s="15" t="s">
        <v>147</v>
      </c>
      <c r="R46" s="15" t="s">
        <v>148</v>
      </c>
      <c r="S46" s="15" t="s">
        <v>149</v>
      </c>
      <c r="T46" s="16" t="s">
        <v>150</v>
      </c>
    </row>
    <row r="47" spans="1:34" ht="15" thickBot="1" x14ac:dyDescent="0.35">
      <c r="E47" s="6"/>
      <c r="J47" s="46" t="s">
        <v>175</v>
      </c>
      <c r="K47" s="47">
        <f>+K7+K8+K9+K11+K15+K16+K18+K19+K21+K26+K32+K34+K35+K36+K37+K39</f>
        <v>22899</v>
      </c>
      <c r="L47" s="48">
        <v>16</v>
      </c>
      <c r="M47" s="49">
        <f>+K47/L47</f>
        <v>1431.1875</v>
      </c>
      <c r="O47" s="36" t="s">
        <v>23</v>
      </c>
      <c r="P47" s="4">
        <f t="shared" ref="P47:Q50" si="5">P5+P26</f>
        <v>2</v>
      </c>
      <c r="Q47" s="4">
        <f t="shared" si="5"/>
        <v>1</v>
      </c>
      <c r="R47" s="35">
        <f t="shared" ref="R47:R50" si="6">+P47/(P47+Q47)</f>
        <v>0.66666666666666663</v>
      </c>
      <c r="S47" s="4">
        <f t="shared" ref="S47:T50" si="7">S5+S26</f>
        <v>302</v>
      </c>
      <c r="T47" s="39">
        <f t="shared" si="7"/>
        <v>292</v>
      </c>
    </row>
    <row r="48" spans="1:34" x14ac:dyDescent="0.3">
      <c r="E48" s="6"/>
      <c r="O48" s="37" t="s">
        <v>25</v>
      </c>
      <c r="P48" s="4">
        <f t="shared" si="5"/>
        <v>0</v>
      </c>
      <c r="Q48" s="4">
        <f t="shared" si="5"/>
        <v>2</v>
      </c>
      <c r="R48" s="35">
        <f t="shared" si="6"/>
        <v>0</v>
      </c>
      <c r="S48" s="4">
        <f t="shared" si="7"/>
        <v>200</v>
      </c>
      <c r="T48" s="39">
        <f t="shared" si="7"/>
        <v>220</v>
      </c>
    </row>
    <row r="49" spans="1:20" x14ac:dyDescent="0.3">
      <c r="E49" s="6"/>
      <c r="O49" s="37" t="s">
        <v>44</v>
      </c>
      <c r="P49" s="4">
        <f t="shared" si="5"/>
        <v>1</v>
      </c>
      <c r="Q49" s="4">
        <f t="shared" si="5"/>
        <v>0</v>
      </c>
      <c r="R49" s="35">
        <f t="shared" si="6"/>
        <v>1</v>
      </c>
      <c r="S49" s="4">
        <f t="shared" si="7"/>
        <v>104</v>
      </c>
      <c r="T49" s="39">
        <f t="shared" si="7"/>
        <v>84</v>
      </c>
    </row>
    <row r="50" spans="1:20" ht="21" x14ac:dyDescent="0.4">
      <c r="A50" s="41" t="s">
        <v>0</v>
      </c>
      <c r="B50" s="42"/>
      <c r="C50" s="41"/>
      <c r="D50" s="42"/>
      <c r="F50" s="41" t="s">
        <v>162</v>
      </c>
      <c r="O50" s="37" t="s">
        <v>41</v>
      </c>
      <c r="P50" s="4">
        <f t="shared" si="5"/>
        <v>1</v>
      </c>
      <c r="Q50" s="4">
        <f t="shared" si="5"/>
        <v>0</v>
      </c>
      <c r="R50" s="35">
        <f t="shared" si="6"/>
        <v>1</v>
      </c>
      <c r="S50" s="4">
        <f t="shared" si="7"/>
        <v>95</v>
      </c>
      <c r="T50" s="39">
        <f t="shared" si="7"/>
        <v>79</v>
      </c>
    </row>
    <row r="51" spans="1:20" x14ac:dyDescent="0.3">
      <c r="O51" s="37"/>
      <c r="P51" s="4"/>
      <c r="Q51" s="4"/>
      <c r="R51" s="4"/>
      <c r="S51" s="4"/>
      <c r="T51" s="39"/>
    </row>
    <row r="52" spans="1:20" x14ac:dyDescent="0.3">
      <c r="O52" s="36" t="s">
        <v>24</v>
      </c>
      <c r="P52" s="4">
        <f t="shared" ref="P52:Q56" si="8">P10+P31</f>
        <v>3</v>
      </c>
      <c r="Q52" s="4">
        <f t="shared" si="8"/>
        <v>1</v>
      </c>
      <c r="R52" s="35">
        <f t="shared" ref="R52:R56" si="9">+P52/(P52+Q52)</f>
        <v>0.75</v>
      </c>
      <c r="S52" s="4">
        <f t="shared" ref="S52:T56" si="10">S10+S31</f>
        <v>408</v>
      </c>
      <c r="T52" s="39">
        <f t="shared" si="10"/>
        <v>356</v>
      </c>
    </row>
    <row r="53" spans="1:20" ht="16.95" customHeight="1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6</v>
      </c>
      <c r="H53" s="2" t="s">
        <v>7</v>
      </c>
      <c r="I53" s="2" t="s">
        <v>4</v>
      </c>
      <c r="J53" s="2" t="s">
        <v>9</v>
      </c>
      <c r="K53" s="2" t="s">
        <v>10</v>
      </c>
      <c r="L53" s="2" t="s">
        <v>8</v>
      </c>
      <c r="M53" s="2" t="s">
        <v>114</v>
      </c>
      <c r="N53" s="2" t="s">
        <v>4</v>
      </c>
      <c r="O53" s="37" t="s">
        <v>13</v>
      </c>
      <c r="P53" s="4">
        <f t="shared" si="8"/>
        <v>2</v>
      </c>
      <c r="Q53" s="4">
        <f t="shared" si="8"/>
        <v>3</v>
      </c>
      <c r="R53" s="35">
        <f t="shared" si="9"/>
        <v>0.4</v>
      </c>
      <c r="S53" s="4">
        <f t="shared" si="10"/>
        <v>469</v>
      </c>
      <c r="T53" s="39">
        <f t="shared" si="10"/>
        <v>513</v>
      </c>
    </row>
    <row r="54" spans="1:20" ht="16.95" customHeight="1" x14ac:dyDescent="0.3">
      <c r="A54" s="4" t="s">
        <v>163</v>
      </c>
      <c r="B54" s="3" t="s">
        <v>31</v>
      </c>
      <c r="C54" s="5">
        <v>29298</v>
      </c>
      <c r="D54" s="4" t="s">
        <v>12</v>
      </c>
      <c r="E54" s="6" t="s">
        <v>60</v>
      </c>
      <c r="F54" s="3">
        <v>96</v>
      </c>
      <c r="G54" s="3">
        <v>92</v>
      </c>
      <c r="H54" s="3" t="s">
        <v>14</v>
      </c>
      <c r="I54" s="4" t="s">
        <v>15</v>
      </c>
      <c r="J54" s="3" t="s">
        <v>170</v>
      </c>
      <c r="K54" s="7">
        <v>400</v>
      </c>
      <c r="L54" s="3"/>
      <c r="M54" s="3" t="s">
        <v>119</v>
      </c>
      <c r="N54" s="4" t="s">
        <v>15</v>
      </c>
      <c r="O54" s="37" t="s">
        <v>20</v>
      </c>
      <c r="P54" s="4">
        <f t="shared" si="8"/>
        <v>3</v>
      </c>
      <c r="Q54" s="4">
        <f t="shared" si="8"/>
        <v>1</v>
      </c>
      <c r="R54" s="35">
        <f t="shared" si="9"/>
        <v>0.75</v>
      </c>
      <c r="S54" s="4">
        <f t="shared" si="10"/>
        <v>364</v>
      </c>
      <c r="T54" s="39">
        <f t="shared" si="10"/>
        <v>336</v>
      </c>
    </row>
    <row r="55" spans="1:20" ht="16.95" customHeight="1" x14ac:dyDescent="0.3">
      <c r="A55" s="61" t="s">
        <v>164</v>
      </c>
      <c r="B55" s="59" t="s">
        <v>11</v>
      </c>
      <c r="C55" s="60">
        <v>29301</v>
      </c>
      <c r="D55" s="61" t="s">
        <v>115</v>
      </c>
      <c r="E55" s="62" t="s">
        <v>14</v>
      </c>
      <c r="F55" s="59">
        <v>97</v>
      </c>
      <c r="G55" s="59">
        <v>93</v>
      </c>
      <c r="H55" s="59" t="s">
        <v>60</v>
      </c>
      <c r="I55" s="61" t="s">
        <v>115</v>
      </c>
      <c r="J55" s="59" t="s">
        <v>171</v>
      </c>
      <c r="K55" s="63">
        <v>2672</v>
      </c>
      <c r="L55" s="68" t="s">
        <v>169</v>
      </c>
      <c r="M55" s="59" t="s">
        <v>119</v>
      </c>
      <c r="N55" s="61" t="s">
        <v>115</v>
      </c>
      <c r="O55" s="37" t="s">
        <v>14</v>
      </c>
      <c r="P55" s="4">
        <f t="shared" si="8"/>
        <v>0</v>
      </c>
      <c r="Q55" s="4">
        <f t="shared" si="8"/>
        <v>0</v>
      </c>
      <c r="R55" s="35" t="e">
        <f t="shared" si="9"/>
        <v>#DIV/0!</v>
      </c>
      <c r="S55" s="4">
        <f t="shared" si="10"/>
        <v>0</v>
      </c>
      <c r="T55" s="39">
        <f t="shared" si="10"/>
        <v>0</v>
      </c>
    </row>
    <row r="56" spans="1:20" ht="16.95" customHeight="1" x14ac:dyDescent="0.3">
      <c r="A56" s="4" t="s">
        <v>165</v>
      </c>
      <c r="B56" s="3" t="s">
        <v>16</v>
      </c>
      <c r="C56" s="5">
        <v>29303</v>
      </c>
      <c r="D56" s="4" t="s">
        <v>120</v>
      </c>
      <c r="E56" s="6" t="s">
        <v>14</v>
      </c>
      <c r="F56" s="3">
        <v>97</v>
      </c>
      <c r="G56" s="3">
        <v>91</v>
      </c>
      <c r="H56" s="3" t="s">
        <v>60</v>
      </c>
      <c r="I56" s="4" t="s">
        <v>19</v>
      </c>
      <c r="J56" s="3" t="s">
        <v>171</v>
      </c>
      <c r="K56" s="7">
        <v>1737</v>
      </c>
      <c r="L56" s="3"/>
      <c r="M56" s="3" t="s">
        <v>119</v>
      </c>
      <c r="N56" s="4" t="s">
        <v>120</v>
      </c>
      <c r="O56" s="37" t="s">
        <v>33</v>
      </c>
      <c r="P56" s="4">
        <f t="shared" si="8"/>
        <v>3</v>
      </c>
      <c r="Q56" s="4">
        <f t="shared" si="8"/>
        <v>1</v>
      </c>
      <c r="R56" s="35">
        <f t="shared" si="9"/>
        <v>0.75</v>
      </c>
      <c r="S56" s="4">
        <f t="shared" si="10"/>
        <v>360</v>
      </c>
      <c r="T56" s="39">
        <f t="shared" si="10"/>
        <v>322</v>
      </c>
    </row>
    <row r="57" spans="1:20" ht="16.95" customHeight="1" x14ac:dyDescent="0.3">
      <c r="A57" s="4"/>
      <c r="B57" s="3"/>
      <c r="C57" s="5"/>
      <c r="D57" s="4"/>
      <c r="E57" s="3"/>
      <c r="F57" s="3"/>
      <c r="G57" s="3"/>
      <c r="H57" s="3"/>
      <c r="I57" s="4"/>
      <c r="J57" s="3"/>
      <c r="K57" s="7"/>
      <c r="L57" s="3"/>
      <c r="M57" s="3"/>
      <c r="N57" s="4"/>
      <c r="O57" s="37"/>
      <c r="P57" s="3"/>
      <c r="Q57" s="3"/>
      <c r="R57" s="3"/>
      <c r="S57" s="4"/>
      <c r="T57" s="39"/>
    </row>
    <row r="58" spans="1:20" ht="16.95" customHeight="1" x14ac:dyDescent="0.3">
      <c r="A58" s="61" t="s">
        <v>166</v>
      </c>
      <c r="B58" s="59" t="s">
        <v>18</v>
      </c>
      <c r="C58" s="60">
        <v>29307</v>
      </c>
      <c r="D58" s="61" t="s">
        <v>15</v>
      </c>
      <c r="E58" s="59" t="s">
        <v>13</v>
      </c>
      <c r="F58" s="59">
        <v>87</v>
      </c>
      <c r="G58" s="59">
        <v>108</v>
      </c>
      <c r="H58" s="62" t="s">
        <v>14</v>
      </c>
      <c r="I58" s="61" t="s">
        <v>121</v>
      </c>
      <c r="J58" s="59" t="s">
        <v>170</v>
      </c>
      <c r="K58" s="63">
        <v>1000</v>
      </c>
      <c r="L58" s="59"/>
      <c r="M58" s="59" t="s">
        <v>119</v>
      </c>
      <c r="N58" s="61" t="s">
        <v>121</v>
      </c>
      <c r="O58" s="37" t="s">
        <v>90</v>
      </c>
      <c r="P58" s="4">
        <f t="shared" ref="P58:Q62" si="11">P16+P37</f>
        <v>1</v>
      </c>
      <c r="Q58" s="4">
        <f t="shared" si="11"/>
        <v>0</v>
      </c>
      <c r="R58" s="35">
        <f t="shared" ref="R58:R62" si="12">+P58/(P58+Q58)</f>
        <v>1</v>
      </c>
      <c r="S58" s="4">
        <f t="shared" ref="S58:T62" si="13">S16+S37</f>
        <v>114</v>
      </c>
      <c r="T58" s="39">
        <f t="shared" si="13"/>
        <v>74</v>
      </c>
    </row>
    <row r="59" spans="1:20" ht="16.95" customHeight="1" x14ac:dyDescent="0.3">
      <c r="A59" s="4" t="s">
        <v>167</v>
      </c>
      <c r="B59" s="3" t="s">
        <v>29</v>
      </c>
      <c r="C59" s="5">
        <v>29309</v>
      </c>
      <c r="D59" s="4" t="s">
        <v>154</v>
      </c>
      <c r="E59" s="3" t="s">
        <v>14</v>
      </c>
      <c r="F59" s="3">
        <v>111</v>
      </c>
      <c r="G59" s="3">
        <v>128</v>
      </c>
      <c r="H59" s="6" t="s">
        <v>13</v>
      </c>
      <c r="I59" s="4" t="s">
        <v>115</v>
      </c>
      <c r="J59" s="3" t="s">
        <v>172</v>
      </c>
      <c r="K59" s="7">
        <v>2114</v>
      </c>
      <c r="L59" s="3" t="s">
        <v>173</v>
      </c>
      <c r="M59" s="3" t="s">
        <v>119</v>
      </c>
      <c r="N59" s="4" t="s">
        <v>154</v>
      </c>
      <c r="O59" s="37" t="s">
        <v>47</v>
      </c>
      <c r="P59" s="4">
        <f t="shared" si="11"/>
        <v>2</v>
      </c>
      <c r="Q59" s="4">
        <f t="shared" si="11"/>
        <v>0</v>
      </c>
      <c r="R59" s="35">
        <f t="shared" si="12"/>
        <v>1</v>
      </c>
      <c r="S59" s="4">
        <f t="shared" si="13"/>
        <v>195</v>
      </c>
      <c r="T59" s="39">
        <f t="shared" si="13"/>
        <v>181</v>
      </c>
    </row>
    <row r="60" spans="1:20" ht="16.95" customHeight="1" x14ac:dyDescent="0.3">
      <c r="A60" s="61" t="s">
        <v>168</v>
      </c>
      <c r="B60" s="70" t="s">
        <v>27</v>
      </c>
      <c r="C60" s="60">
        <v>29311</v>
      </c>
      <c r="D60" s="61" t="s">
        <v>154</v>
      </c>
      <c r="E60" s="59" t="s">
        <v>14</v>
      </c>
      <c r="F60" s="59">
        <v>92</v>
      </c>
      <c r="G60" s="59">
        <v>95</v>
      </c>
      <c r="H60" s="62" t="s">
        <v>13</v>
      </c>
      <c r="I60" s="61" t="s">
        <v>120</v>
      </c>
      <c r="J60" s="59" t="s">
        <v>172</v>
      </c>
      <c r="K60" s="63">
        <v>1845</v>
      </c>
      <c r="L60" s="70"/>
      <c r="M60" s="59" t="s">
        <v>119</v>
      </c>
      <c r="N60" s="61" t="s">
        <v>161</v>
      </c>
      <c r="O60" s="37" t="s">
        <v>17</v>
      </c>
      <c r="P60" s="4">
        <f t="shared" si="11"/>
        <v>0</v>
      </c>
      <c r="Q60" s="4">
        <f t="shared" si="11"/>
        <v>2</v>
      </c>
      <c r="R60" s="35">
        <f t="shared" si="12"/>
        <v>0</v>
      </c>
      <c r="S60" s="4">
        <f t="shared" si="13"/>
        <v>179</v>
      </c>
      <c r="T60" s="39">
        <f t="shared" si="13"/>
        <v>182</v>
      </c>
    </row>
    <row r="61" spans="1:20" x14ac:dyDescent="0.3">
      <c r="O61" s="37" t="s">
        <v>60</v>
      </c>
      <c r="P61" s="4">
        <f t="shared" si="11"/>
        <v>3</v>
      </c>
      <c r="Q61" s="4">
        <f t="shared" si="11"/>
        <v>0</v>
      </c>
      <c r="R61" s="35">
        <f t="shared" si="12"/>
        <v>1</v>
      </c>
      <c r="S61" s="4">
        <f t="shared" si="13"/>
        <v>295</v>
      </c>
      <c r="T61" s="39">
        <f t="shared" si="13"/>
        <v>274</v>
      </c>
    </row>
    <row r="62" spans="1:20" ht="15" thickBot="1" x14ac:dyDescent="0.35">
      <c r="O62" s="37" t="s">
        <v>37</v>
      </c>
      <c r="P62" s="4">
        <f t="shared" si="11"/>
        <v>1</v>
      </c>
      <c r="Q62" s="4">
        <f t="shared" si="11"/>
        <v>1</v>
      </c>
      <c r="R62" s="35">
        <f t="shared" si="12"/>
        <v>0.5</v>
      </c>
      <c r="S62" s="4">
        <f t="shared" si="13"/>
        <v>196</v>
      </c>
      <c r="T62" s="39">
        <f t="shared" si="13"/>
        <v>203</v>
      </c>
    </row>
    <row r="63" spans="1:20" x14ac:dyDescent="0.3">
      <c r="J63" s="53"/>
      <c r="K63" s="54"/>
      <c r="L63" s="52" t="s">
        <v>156</v>
      </c>
      <c r="M63" s="55"/>
      <c r="O63" s="20"/>
      <c r="P63" s="1"/>
      <c r="Q63" s="1"/>
      <c r="R63" s="1"/>
      <c r="S63" s="1"/>
      <c r="T63" s="29"/>
    </row>
    <row r="64" spans="1:20" x14ac:dyDescent="0.3">
      <c r="J64" s="43" t="s">
        <v>176</v>
      </c>
      <c r="K64" s="44">
        <f>+K54+K58</f>
        <v>1400</v>
      </c>
      <c r="L64" s="13">
        <v>2</v>
      </c>
      <c r="M64" s="45">
        <f>+K64/L64</f>
        <v>700</v>
      </c>
      <c r="O64" s="20"/>
      <c r="P64" s="18">
        <f>SUM(P47:P62)</f>
        <v>22</v>
      </c>
      <c r="Q64" s="18">
        <f>SUM(Q47:Q62)</f>
        <v>12</v>
      </c>
      <c r="R64" s="23">
        <f>+P64/(P64+Q64)</f>
        <v>0.6470588235294118</v>
      </c>
      <c r="S64" s="31">
        <f>SUM(S47:S62)</f>
        <v>3281</v>
      </c>
      <c r="T64" s="32">
        <f>SUM(T47:T62)</f>
        <v>3116</v>
      </c>
    </row>
    <row r="65" spans="10:20" ht="15" thickBot="1" x14ac:dyDescent="0.35">
      <c r="J65" s="46" t="s">
        <v>177</v>
      </c>
      <c r="K65" s="47">
        <f>+K55+K56+K59+K60</f>
        <v>8368</v>
      </c>
      <c r="L65" s="48">
        <v>4</v>
      </c>
      <c r="M65" s="49">
        <f>+K65/L65</f>
        <v>2092</v>
      </c>
      <c r="O65" s="25"/>
      <c r="P65" s="26"/>
      <c r="Q65" s="26"/>
      <c r="R65" s="27">
        <f>+R23+R44</f>
        <v>34</v>
      </c>
      <c r="S65" s="50">
        <f>+S64/R65</f>
        <v>96.5</v>
      </c>
      <c r="T65" s="51">
        <f>+T64/R65</f>
        <v>91.647058823529406</v>
      </c>
    </row>
  </sheetData>
  <sheetProtection sheet="1" objects="1" scenarios="1"/>
  <pageMargins left="0.2" right="0.2" top="0.25" bottom="0.2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2025-06-23T20:14:31Z</dcterms:modified>
</cp:coreProperties>
</file>