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England Gulls\NEG  Year 3  1980 - 1981\"/>
    </mc:Choice>
  </mc:AlternateContent>
  <xr:revisionPtr revIDLastSave="0" documentId="13_ncr:1_{C37EA5F5-55FF-44B6-980D-A431F1B73088}" xr6:coauthVersionLast="47" xr6:coauthVersionMax="47" xr10:uidLastSave="{00000000-0000-0000-0000-000000000000}"/>
  <bookViews>
    <workbookView xWindow="-108" yWindow="-108" windowWidth="23256" windowHeight="12576" xr2:uid="{C42C32F6-B30B-44D2-B569-0FE9765A0CE2}"/>
  </bookViews>
  <sheets>
    <sheet name="1 vs NO" sheetId="1" r:id="rId1"/>
    <sheet name="2 vs Dall" sheetId="2" r:id="rId2"/>
    <sheet name="3 @NO" sheetId="3" r:id="rId3"/>
    <sheet name="4 vs NJ" sheetId="4" r:id="rId4"/>
    <sheet name="5 @Chic" sheetId="5" r:id="rId5"/>
    <sheet name="6 @NJ" sheetId="6" r:id="rId6"/>
    <sheet name="7 @SF" sheetId="7" r:id="rId7"/>
    <sheet name="8 @SF" sheetId="8" r:id="rId8"/>
    <sheet name="9 vs Minn" sheetId="9" r:id="rId9"/>
    <sheet name="10 @Neb" sheetId="10" r:id="rId10"/>
    <sheet name="11 vs SF" sheetId="11" r:id="rId11"/>
    <sheet name="12 vs SF" sheetId="12" r:id="rId12"/>
  </sheets>
  <definedNames>
    <definedName name="_xlnm.Print_Area" localSheetId="10">'11 vs SF'!$A$1:$AB$48</definedName>
    <definedName name="_xlnm.Print_Area" localSheetId="11">'12 vs SF'!$A$1:$AB$51</definedName>
    <definedName name="_xlnm.Print_Area" localSheetId="1">'2 vs Dall'!$A$1:$AB$51</definedName>
    <definedName name="_xlnm.Print_Area" localSheetId="4">'5 @Chic'!$A$1:$AB$51</definedName>
    <definedName name="_xlnm.Print_Area" localSheetId="6">'7 @SF'!$A$1:$AB$51</definedName>
    <definedName name="_xlnm.Print_Area" localSheetId="7">'8 @SF'!$A$1:$AB$51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" i="12" l="1"/>
  <c r="U24" i="12" s="1"/>
  <c r="N24" i="12"/>
  <c r="U23" i="12"/>
  <c r="T23" i="12"/>
  <c r="N23" i="12"/>
  <c r="T22" i="12"/>
  <c r="U22" i="12" s="1"/>
  <c r="N22" i="12"/>
  <c r="T21" i="12"/>
  <c r="U21" i="12" s="1"/>
  <c r="N21" i="12"/>
  <c r="T20" i="12"/>
  <c r="U20" i="12" s="1"/>
  <c r="N20" i="12"/>
  <c r="U19" i="12"/>
  <c r="T19" i="12"/>
  <c r="N19" i="12"/>
  <c r="T18" i="12"/>
  <c r="U18" i="12" s="1"/>
  <c r="N18" i="12"/>
  <c r="T17" i="12"/>
  <c r="U17" i="12" s="1"/>
  <c r="N17" i="12"/>
  <c r="T16" i="12"/>
  <c r="U16" i="12" s="1"/>
  <c r="N16" i="12"/>
  <c r="U15" i="12"/>
  <c r="T15" i="12"/>
  <c r="N15" i="12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T46" i="10"/>
  <c r="U46" i="10" s="1"/>
  <c r="N46" i="10"/>
  <c r="T45" i="10"/>
  <c r="N45" i="10"/>
  <c r="T44" i="10"/>
  <c r="N44" i="10"/>
  <c r="T43" i="10"/>
  <c r="N43" i="10"/>
  <c r="U42" i="10"/>
  <c r="T41" i="10"/>
  <c r="U41" i="10" s="1"/>
  <c r="N41" i="10"/>
  <c r="T40" i="10"/>
  <c r="U40" i="10" s="1"/>
  <c r="N40" i="10"/>
  <c r="T39" i="10"/>
  <c r="N39" i="10"/>
  <c r="T38" i="10"/>
  <c r="N38" i="10"/>
  <c r="T37" i="10"/>
  <c r="N37" i="10"/>
  <c r="U36" i="10"/>
  <c r="T36" i="10"/>
  <c r="N36" i="10"/>
  <c r="T35" i="10"/>
  <c r="N35" i="10"/>
  <c r="N47" i="10" s="1"/>
  <c r="S46" i="9"/>
  <c r="R46" i="9"/>
  <c r="Q46" i="9"/>
  <c r="P46" i="9"/>
  <c r="O46" i="9"/>
  <c r="M46" i="9"/>
  <c r="L46" i="9"/>
  <c r="K46" i="9"/>
  <c r="J46" i="9"/>
  <c r="K47" i="9" s="1"/>
  <c r="I46" i="9"/>
  <c r="H46" i="9"/>
  <c r="G46" i="9"/>
  <c r="F46" i="9"/>
  <c r="G47" i="9" s="1"/>
  <c r="E46" i="9"/>
  <c r="U45" i="9"/>
  <c r="T44" i="9"/>
  <c r="U44" i="9" s="1"/>
  <c r="N44" i="9"/>
  <c r="U43" i="9"/>
  <c r="T42" i="9"/>
  <c r="U42" i="9" s="1"/>
  <c r="N42" i="9"/>
  <c r="U41" i="9"/>
  <c r="T41" i="9"/>
  <c r="N41" i="9"/>
  <c r="T40" i="9"/>
  <c r="U40" i="9" s="1"/>
  <c r="N40" i="9"/>
  <c r="T39" i="9"/>
  <c r="N39" i="9"/>
  <c r="U39" i="9" s="1"/>
  <c r="T38" i="9"/>
  <c r="U38" i="9" s="1"/>
  <c r="N38" i="9"/>
  <c r="U37" i="9"/>
  <c r="T37" i="9"/>
  <c r="N37" i="9"/>
  <c r="T36" i="9"/>
  <c r="U36" i="9" s="1"/>
  <c r="N36" i="9"/>
  <c r="N46" i="9" s="1"/>
  <c r="U35" i="9"/>
  <c r="S48" i="5"/>
  <c r="R48" i="5"/>
  <c r="Q48" i="5"/>
  <c r="P48" i="5"/>
  <c r="O48" i="5"/>
  <c r="M48" i="5"/>
  <c r="L48" i="5"/>
  <c r="K48" i="5"/>
  <c r="J48" i="5"/>
  <c r="K49" i="5" s="1"/>
  <c r="I48" i="5"/>
  <c r="H48" i="5"/>
  <c r="G48" i="5"/>
  <c r="F48" i="5"/>
  <c r="G49" i="5" s="1"/>
  <c r="E48" i="5"/>
  <c r="U47" i="5"/>
  <c r="T46" i="5"/>
  <c r="U46" i="5" s="1"/>
  <c r="N46" i="5"/>
  <c r="U45" i="5"/>
  <c r="T45" i="5"/>
  <c r="N45" i="5"/>
  <c r="T44" i="5"/>
  <c r="U44" i="5" s="1"/>
  <c r="N44" i="5"/>
  <c r="T43" i="5"/>
  <c r="N43" i="5"/>
  <c r="U43" i="5" s="1"/>
  <c r="T42" i="5"/>
  <c r="U42" i="5" s="1"/>
  <c r="N42" i="5"/>
  <c r="U41" i="5"/>
  <c r="T41" i="5"/>
  <c r="N41" i="5"/>
  <c r="T40" i="5"/>
  <c r="U40" i="5" s="1"/>
  <c r="N40" i="5"/>
  <c r="T39" i="5"/>
  <c r="N39" i="5"/>
  <c r="U39" i="5" s="1"/>
  <c r="T38" i="5"/>
  <c r="U38" i="5" s="1"/>
  <c r="N38" i="5"/>
  <c r="U37" i="5"/>
  <c r="T37" i="5"/>
  <c r="N37" i="5"/>
  <c r="T36" i="5"/>
  <c r="U36" i="5" s="1"/>
  <c r="N36" i="5"/>
  <c r="T35" i="5"/>
  <c r="N35" i="5"/>
  <c r="N48" i="5" s="1"/>
  <c r="S47" i="2"/>
  <c r="R47" i="2"/>
  <c r="Q47" i="2"/>
  <c r="P47" i="2"/>
  <c r="O47" i="2"/>
  <c r="M47" i="2"/>
  <c r="L47" i="2"/>
  <c r="K47" i="2"/>
  <c r="J47" i="2"/>
  <c r="K48" i="2" s="1"/>
  <c r="I47" i="2"/>
  <c r="H47" i="2"/>
  <c r="G47" i="2"/>
  <c r="F47" i="2"/>
  <c r="G48" i="2" s="1"/>
  <c r="E47" i="2"/>
  <c r="T46" i="2"/>
  <c r="U46" i="2" s="1"/>
  <c r="N46" i="2"/>
  <c r="T45" i="2"/>
  <c r="N45" i="2"/>
  <c r="T44" i="2"/>
  <c r="U44" i="2" s="1"/>
  <c r="N44" i="2"/>
  <c r="T43" i="2"/>
  <c r="U43" i="2" s="1"/>
  <c r="N43" i="2"/>
  <c r="T42" i="2"/>
  <c r="U42" i="2" s="1"/>
  <c r="N42" i="2"/>
  <c r="T41" i="2"/>
  <c r="U41" i="2" s="1"/>
  <c r="N41" i="2"/>
  <c r="T40" i="2"/>
  <c r="N40" i="2"/>
  <c r="T39" i="2"/>
  <c r="N39" i="2"/>
  <c r="U39" i="2" s="1"/>
  <c r="T38" i="2"/>
  <c r="U38" i="2" s="1"/>
  <c r="N38" i="2"/>
  <c r="T37" i="2"/>
  <c r="N37" i="2"/>
  <c r="T36" i="2"/>
  <c r="U36" i="2" s="1"/>
  <c r="N36" i="2"/>
  <c r="T35" i="2"/>
  <c r="U35" i="2" s="1"/>
  <c r="N35" i="2"/>
  <c r="N47" i="2" s="1"/>
  <c r="S47" i="6"/>
  <c r="R47" i="6"/>
  <c r="Q47" i="6"/>
  <c r="P47" i="6"/>
  <c r="O47" i="6"/>
  <c r="M47" i="6"/>
  <c r="L47" i="6"/>
  <c r="K47" i="6"/>
  <c r="J47" i="6"/>
  <c r="I47" i="6"/>
  <c r="H47" i="6"/>
  <c r="G47" i="6"/>
  <c r="F47" i="6"/>
  <c r="E47" i="6"/>
  <c r="U46" i="6"/>
  <c r="T45" i="6"/>
  <c r="U45" i="6" s="1"/>
  <c r="N45" i="6"/>
  <c r="T44" i="6"/>
  <c r="N44" i="6"/>
  <c r="U44" i="6" s="1"/>
  <c r="T43" i="6"/>
  <c r="N43" i="6"/>
  <c r="T42" i="6"/>
  <c r="N42" i="6"/>
  <c r="U42" i="6" s="1"/>
  <c r="T41" i="6"/>
  <c r="N41" i="6"/>
  <c r="T40" i="6"/>
  <c r="U40" i="6" s="1"/>
  <c r="N40" i="6"/>
  <c r="T39" i="6"/>
  <c r="U39" i="6" s="1"/>
  <c r="N39" i="6"/>
  <c r="T38" i="6"/>
  <c r="N38" i="6"/>
  <c r="T37" i="6"/>
  <c r="U37" i="6" s="1"/>
  <c r="N37" i="6"/>
  <c r="U36" i="6"/>
  <c r="T36" i="6"/>
  <c r="N36" i="6"/>
  <c r="T35" i="6"/>
  <c r="N35" i="6"/>
  <c r="N47" i="6" s="1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U44" i="4"/>
  <c r="T44" i="4"/>
  <c r="N44" i="4"/>
  <c r="T43" i="4"/>
  <c r="U43" i="4" s="1"/>
  <c r="N43" i="4"/>
  <c r="T42" i="4"/>
  <c r="N42" i="4"/>
  <c r="U42" i="4" s="1"/>
  <c r="T41" i="4"/>
  <c r="U41" i="4" s="1"/>
  <c r="N41" i="4"/>
  <c r="U40" i="4"/>
  <c r="T40" i="4"/>
  <c r="N40" i="4"/>
  <c r="T39" i="4"/>
  <c r="U39" i="4" s="1"/>
  <c r="N39" i="4"/>
  <c r="T38" i="4"/>
  <c r="N38" i="4"/>
  <c r="U38" i="4" s="1"/>
  <c r="T37" i="4"/>
  <c r="U37" i="4" s="1"/>
  <c r="N37" i="4"/>
  <c r="U36" i="4"/>
  <c r="T36" i="4"/>
  <c r="N36" i="4"/>
  <c r="T35" i="4"/>
  <c r="T47" i="4" s="1"/>
  <c r="N35" i="4"/>
  <c r="N47" i="4" s="1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T46" i="3"/>
  <c r="U46" i="3" s="1"/>
  <c r="N46" i="3"/>
  <c r="U45" i="3"/>
  <c r="T45" i="3"/>
  <c r="N45" i="3"/>
  <c r="T44" i="3"/>
  <c r="U44" i="3" s="1"/>
  <c r="N44" i="3"/>
  <c r="T43" i="3"/>
  <c r="N43" i="3"/>
  <c r="U43" i="3" s="1"/>
  <c r="T42" i="3"/>
  <c r="U42" i="3" s="1"/>
  <c r="N42" i="3"/>
  <c r="U41" i="3"/>
  <c r="T41" i="3"/>
  <c r="N41" i="3"/>
  <c r="T40" i="3"/>
  <c r="U40" i="3" s="1"/>
  <c r="N40" i="3"/>
  <c r="T39" i="3"/>
  <c r="N39" i="3"/>
  <c r="U39" i="3" s="1"/>
  <c r="T38" i="3"/>
  <c r="U38" i="3" s="1"/>
  <c r="N38" i="3"/>
  <c r="U37" i="3"/>
  <c r="T37" i="3"/>
  <c r="N37" i="3"/>
  <c r="T36" i="3"/>
  <c r="U36" i="3" s="1"/>
  <c r="N36" i="3"/>
  <c r="T35" i="3"/>
  <c r="N35" i="3"/>
  <c r="N48" i="3" s="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1" i="1"/>
  <c r="N41" i="1"/>
  <c r="T40" i="1"/>
  <c r="U40" i="1" s="1"/>
  <c r="N40" i="1"/>
  <c r="T39" i="1"/>
  <c r="U39" i="1" s="1"/>
  <c r="N39" i="1"/>
  <c r="T38" i="1"/>
  <c r="U38" i="1" s="1"/>
  <c r="N38" i="1"/>
  <c r="U37" i="1"/>
  <c r="T37" i="1"/>
  <c r="N37" i="1"/>
  <c r="T36" i="1"/>
  <c r="U36" i="1" s="1"/>
  <c r="N36" i="1"/>
  <c r="T35" i="1"/>
  <c r="U35" i="1" s="1"/>
  <c r="N35" i="1"/>
  <c r="N48" i="1" s="1"/>
  <c r="S25" i="12"/>
  <c r="R25" i="12"/>
  <c r="Q25" i="12"/>
  <c r="P25" i="12"/>
  <c r="O25" i="12"/>
  <c r="M25" i="12"/>
  <c r="L25" i="12"/>
  <c r="K25" i="12"/>
  <c r="J25" i="12"/>
  <c r="I25" i="12"/>
  <c r="H25" i="12"/>
  <c r="G25" i="12"/>
  <c r="F25" i="12"/>
  <c r="E25" i="12"/>
  <c r="T14" i="12"/>
  <c r="N14" i="12"/>
  <c r="T13" i="12"/>
  <c r="U13" i="12" s="1"/>
  <c r="N13" i="12"/>
  <c r="S48" i="12"/>
  <c r="R48" i="12"/>
  <c r="Q48" i="12"/>
  <c r="P48" i="12"/>
  <c r="O48" i="12"/>
  <c r="M48" i="12"/>
  <c r="L48" i="12"/>
  <c r="K48" i="12"/>
  <c r="J48" i="12"/>
  <c r="I48" i="12"/>
  <c r="H48" i="12"/>
  <c r="G48" i="12"/>
  <c r="F48" i="12"/>
  <c r="E48" i="12"/>
  <c r="T47" i="12"/>
  <c r="N47" i="12"/>
  <c r="T46" i="12"/>
  <c r="N46" i="12"/>
  <c r="T45" i="12"/>
  <c r="N45" i="12"/>
  <c r="T44" i="12"/>
  <c r="N44" i="12"/>
  <c r="U44" i="12" s="1"/>
  <c r="T43" i="12"/>
  <c r="U43" i="12" s="1"/>
  <c r="N43" i="12"/>
  <c r="T42" i="12"/>
  <c r="N42" i="12"/>
  <c r="T41" i="12"/>
  <c r="U41" i="12" s="1"/>
  <c r="N41" i="12"/>
  <c r="T40" i="12"/>
  <c r="N40" i="12"/>
  <c r="T39" i="12"/>
  <c r="N39" i="12"/>
  <c r="T38" i="12"/>
  <c r="N38" i="12"/>
  <c r="S46" i="11"/>
  <c r="R46" i="11"/>
  <c r="Q46" i="11"/>
  <c r="P46" i="11"/>
  <c r="O46" i="11"/>
  <c r="M46" i="11"/>
  <c r="L46" i="11"/>
  <c r="K46" i="11"/>
  <c r="J46" i="11"/>
  <c r="K47" i="11" s="1"/>
  <c r="I46" i="11"/>
  <c r="H46" i="11"/>
  <c r="G46" i="11"/>
  <c r="F46" i="11"/>
  <c r="G47" i="11" s="1"/>
  <c r="E46" i="11"/>
  <c r="U45" i="11"/>
  <c r="T44" i="11"/>
  <c r="U44" i="11" s="1"/>
  <c r="N44" i="11"/>
  <c r="U42" i="11"/>
  <c r="T42" i="11"/>
  <c r="N42" i="11"/>
  <c r="T41" i="11"/>
  <c r="U41" i="11" s="1"/>
  <c r="N41" i="11"/>
  <c r="T40" i="11"/>
  <c r="N40" i="11"/>
  <c r="U40" i="11" s="1"/>
  <c r="T39" i="11"/>
  <c r="U39" i="11" s="1"/>
  <c r="N39" i="11"/>
  <c r="U38" i="11"/>
  <c r="T38" i="11"/>
  <c r="N38" i="11"/>
  <c r="T37" i="11"/>
  <c r="U37" i="11" s="1"/>
  <c r="N37" i="11"/>
  <c r="T36" i="11"/>
  <c r="N36" i="11"/>
  <c r="U36" i="11" s="1"/>
  <c r="T35" i="11"/>
  <c r="U35" i="11" s="1"/>
  <c r="N35" i="11"/>
  <c r="N46" i="11" s="1"/>
  <c r="S48" i="8"/>
  <c r="R48" i="8"/>
  <c r="Q48" i="8"/>
  <c r="P48" i="8"/>
  <c r="O48" i="8"/>
  <c r="M48" i="8"/>
  <c r="L48" i="8"/>
  <c r="K48" i="8"/>
  <c r="J48" i="8"/>
  <c r="I48" i="8"/>
  <c r="H48" i="8"/>
  <c r="G48" i="8"/>
  <c r="F48" i="8"/>
  <c r="E48" i="8"/>
  <c r="U47" i="8"/>
  <c r="T46" i="8"/>
  <c r="U46" i="8" s="1"/>
  <c r="N46" i="8"/>
  <c r="T45" i="8"/>
  <c r="U45" i="8" s="1"/>
  <c r="N45" i="8"/>
  <c r="T44" i="8"/>
  <c r="N44" i="8"/>
  <c r="T43" i="8"/>
  <c r="N43" i="8"/>
  <c r="U43" i="8" s="1"/>
  <c r="T42" i="8"/>
  <c r="N42" i="8"/>
  <c r="T41" i="8"/>
  <c r="U41" i="8" s="1"/>
  <c r="N41" i="8"/>
  <c r="T40" i="8"/>
  <c r="N40" i="8"/>
  <c r="T38" i="8"/>
  <c r="N38" i="8"/>
  <c r="T37" i="8"/>
  <c r="N37" i="8"/>
  <c r="U36" i="8"/>
  <c r="T36" i="8"/>
  <c r="N36" i="8"/>
  <c r="T35" i="8"/>
  <c r="N35" i="8"/>
  <c r="N48" i="8" s="1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T45" i="7"/>
  <c r="U45" i="7" s="1"/>
  <c r="N45" i="7"/>
  <c r="T44" i="7"/>
  <c r="U44" i="7" s="1"/>
  <c r="N44" i="7"/>
  <c r="T43" i="7"/>
  <c r="U43" i="7" s="1"/>
  <c r="N43" i="7"/>
  <c r="T42" i="7"/>
  <c r="N42" i="7"/>
  <c r="U42" i="7" s="1"/>
  <c r="T41" i="7"/>
  <c r="U41" i="7" s="1"/>
  <c r="N41" i="7"/>
  <c r="T40" i="7"/>
  <c r="U40" i="7" s="1"/>
  <c r="N40" i="7"/>
  <c r="T39" i="7"/>
  <c r="N39" i="7"/>
  <c r="T38" i="7"/>
  <c r="N38" i="7"/>
  <c r="T37" i="7"/>
  <c r="N37" i="7"/>
  <c r="U36" i="7"/>
  <c r="T36" i="7"/>
  <c r="N36" i="7"/>
  <c r="U35" i="7"/>
  <c r="G26" i="12" l="1"/>
  <c r="K26" i="12"/>
  <c r="U14" i="12"/>
  <c r="U38" i="12"/>
  <c r="N25" i="12"/>
  <c r="T25" i="12"/>
  <c r="U37" i="10"/>
  <c r="U39" i="10"/>
  <c r="U43" i="10"/>
  <c r="U45" i="10"/>
  <c r="U35" i="10"/>
  <c r="U38" i="10"/>
  <c r="U44" i="10"/>
  <c r="G48" i="10"/>
  <c r="K48" i="10"/>
  <c r="T47" i="10"/>
  <c r="U47" i="10" s="1"/>
  <c r="T46" i="9"/>
  <c r="U46" i="9" s="1"/>
  <c r="T48" i="5"/>
  <c r="U48" i="5" s="1"/>
  <c r="U35" i="5"/>
  <c r="U37" i="2"/>
  <c r="U40" i="2"/>
  <c r="U45" i="2"/>
  <c r="T47" i="2"/>
  <c r="U47" i="2" s="1"/>
  <c r="U35" i="6"/>
  <c r="U38" i="6"/>
  <c r="U41" i="6"/>
  <c r="U43" i="6"/>
  <c r="G48" i="6"/>
  <c r="K48" i="6"/>
  <c r="T47" i="6"/>
  <c r="U47" i="6" s="1"/>
  <c r="U47" i="4"/>
  <c r="U35" i="4"/>
  <c r="T48" i="3"/>
  <c r="U48" i="3" s="1"/>
  <c r="U35" i="3"/>
  <c r="T48" i="1"/>
  <c r="U48" i="1" s="1"/>
  <c r="U25" i="12"/>
  <c r="U40" i="12"/>
  <c r="U45" i="12"/>
  <c r="U47" i="12"/>
  <c r="U39" i="12"/>
  <c r="U46" i="12"/>
  <c r="U42" i="12"/>
  <c r="N48" i="12"/>
  <c r="G49" i="12"/>
  <c r="K49" i="12"/>
  <c r="T48" i="12"/>
  <c r="T46" i="11"/>
  <c r="U46" i="11" s="1"/>
  <c r="U35" i="8"/>
  <c r="U37" i="8"/>
  <c r="U40" i="8"/>
  <c r="U38" i="8"/>
  <c r="U42" i="8"/>
  <c r="U44" i="8"/>
  <c r="G49" i="8"/>
  <c r="K49" i="8"/>
  <c r="T48" i="8"/>
  <c r="U48" i="8" s="1"/>
  <c r="N47" i="7"/>
  <c r="U37" i="7"/>
  <c r="U39" i="7"/>
  <c r="U38" i="7"/>
  <c r="G48" i="7"/>
  <c r="K48" i="7"/>
  <c r="T47" i="7"/>
  <c r="U47" i="7" s="1"/>
  <c r="U48" i="12" l="1"/>
  <c r="S26" i="3" l="1"/>
  <c r="R26" i="3"/>
  <c r="Q26" i="3"/>
  <c r="P26" i="3"/>
  <c r="O26" i="3"/>
  <c r="M26" i="3"/>
  <c r="L26" i="3"/>
  <c r="K26" i="3"/>
  <c r="J26" i="3"/>
  <c r="K27" i="3" s="1"/>
  <c r="I26" i="3"/>
  <c r="H26" i="3"/>
  <c r="G26" i="3"/>
  <c r="F26" i="3"/>
  <c r="G27" i="3" s="1"/>
  <c r="E26" i="3"/>
  <c r="U25" i="3"/>
  <c r="T24" i="3"/>
  <c r="U24" i="3" s="1"/>
  <c r="N24" i="3"/>
  <c r="U23" i="3"/>
  <c r="T23" i="3"/>
  <c r="N23" i="3"/>
  <c r="T22" i="3"/>
  <c r="U22" i="3" s="1"/>
  <c r="N22" i="3"/>
  <c r="T21" i="3"/>
  <c r="U21" i="3" s="1"/>
  <c r="N21" i="3"/>
  <c r="T20" i="3"/>
  <c r="U20" i="3" s="1"/>
  <c r="N20" i="3"/>
  <c r="U19" i="3"/>
  <c r="T19" i="3"/>
  <c r="N19" i="3"/>
  <c r="T18" i="3"/>
  <c r="U18" i="3" s="1"/>
  <c r="N18" i="3"/>
  <c r="T17" i="3"/>
  <c r="U17" i="3" s="1"/>
  <c r="N17" i="3"/>
  <c r="T16" i="3"/>
  <c r="U16" i="3" s="1"/>
  <c r="N16" i="3"/>
  <c r="U15" i="3"/>
  <c r="T15" i="3"/>
  <c r="N15" i="3"/>
  <c r="T14" i="3"/>
  <c r="U14" i="3" s="1"/>
  <c r="N14" i="3"/>
  <c r="T13" i="3"/>
  <c r="U13" i="3" s="1"/>
  <c r="N13" i="3"/>
  <c r="N26" i="3" s="1"/>
  <c r="S26" i="1"/>
  <c r="R26" i="1"/>
  <c r="Q26" i="1"/>
  <c r="P26" i="1"/>
  <c r="O26" i="1"/>
  <c r="M26" i="1"/>
  <c r="L26" i="1"/>
  <c r="K26" i="1"/>
  <c r="K27" i="1" s="1"/>
  <c r="J26" i="1"/>
  <c r="I26" i="1"/>
  <c r="H26" i="1"/>
  <c r="G26" i="1"/>
  <c r="F26" i="1"/>
  <c r="G27" i="1" s="1"/>
  <c r="E26" i="1"/>
  <c r="U25" i="1"/>
  <c r="T24" i="1"/>
  <c r="N24" i="1"/>
  <c r="U24" i="1" s="1"/>
  <c r="U23" i="1"/>
  <c r="T23" i="1"/>
  <c r="N23" i="1"/>
  <c r="T22" i="1"/>
  <c r="U22" i="1" s="1"/>
  <c r="N22" i="1"/>
  <c r="T21" i="1"/>
  <c r="U21" i="1" s="1"/>
  <c r="N21" i="1"/>
  <c r="T20" i="1"/>
  <c r="N20" i="1"/>
  <c r="U20" i="1" s="1"/>
  <c r="U19" i="1"/>
  <c r="T19" i="1"/>
  <c r="N19" i="1"/>
  <c r="T18" i="1"/>
  <c r="U18" i="1" s="1"/>
  <c r="N18" i="1"/>
  <c r="T17" i="1"/>
  <c r="U17" i="1" s="1"/>
  <c r="N17" i="1"/>
  <c r="T16" i="1"/>
  <c r="N16" i="1"/>
  <c r="U16" i="1" s="1"/>
  <c r="U15" i="1"/>
  <c r="T15" i="1"/>
  <c r="N15" i="1"/>
  <c r="T14" i="1"/>
  <c r="U14" i="1" s="1"/>
  <c r="N14" i="1"/>
  <c r="T13" i="1"/>
  <c r="U13" i="1" s="1"/>
  <c r="N13" i="1"/>
  <c r="N26" i="1" s="1"/>
  <c r="T26" i="3" l="1"/>
  <c r="U26" i="3" s="1"/>
  <c r="T26" i="1"/>
  <c r="U26" i="1" s="1"/>
  <c r="S25" i="2" l="1"/>
  <c r="R25" i="2"/>
  <c r="Q25" i="2"/>
  <c r="P25" i="2"/>
  <c r="O25" i="2"/>
  <c r="M25" i="2"/>
  <c r="L25" i="2"/>
  <c r="K25" i="2"/>
  <c r="J25" i="2"/>
  <c r="I25" i="2"/>
  <c r="H25" i="2"/>
  <c r="G25" i="2"/>
  <c r="F25" i="2"/>
  <c r="E25" i="2"/>
  <c r="T24" i="2"/>
  <c r="U24" i="2" s="1"/>
  <c r="N24" i="2"/>
  <c r="T23" i="2"/>
  <c r="N23" i="2"/>
  <c r="T22" i="2"/>
  <c r="U22" i="2" s="1"/>
  <c r="N22" i="2"/>
  <c r="T21" i="2"/>
  <c r="N21" i="2"/>
  <c r="T20" i="2"/>
  <c r="N20" i="2"/>
  <c r="U20" i="2" s="1"/>
  <c r="T19" i="2"/>
  <c r="N19" i="2"/>
  <c r="T18" i="2"/>
  <c r="N18" i="2"/>
  <c r="T17" i="2"/>
  <c r="N17" i="2"/>
  <c r="T16" i="2"/>
  <c r="N16" i="2"/>
  <c r="T15" i="2"/>
  <c r="U15" i="2" s="1"/>
  <c r="N15" i="2"/>
  <c r="T14" i="2"/>
  <c r="N14" i="2"/>
  <c r="T13" i="2"/>
  <c r="N13" i="2"/>
  <c r="U16" i="2" l="1"/>
  <c r="U17" i="2"/>
  <c r="U19" i="2"/>
  <c r="U14" i="2"/>
  <c r="U21" i="2"/>
  <c r="U23" i="2"/>
  <c r="U13" i="2"/>
  <c r="U18" i="2"/>
  <c r="G26" i="2"/>
  <c r="K26" i="2"/>
  <c r="N25" i="2"/>
  <c r="T25" i="2"/>
  <c r="U25" i="2" l="1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G27" i="4" s="1"/>
  <c r="E26" i="4"/>
  <c r="U25" i="4"/>
  <c r="T24" i="4"/>
  <c r="U24" i="4" s="1"/>
  <c r="N24" i="4"/>
  <c r="T23" i="4"/>
  <c r="U23" i="4" s="1"/>
  <c r="N23" i="4"/>
  <c r="T22" i="4"/>
  <c r="N22" i="4"/>
  <c r="T21" i="4"/>
  <c r="U21" i="4" s="1"/>
  <c r="N21" i="4"/>
  <c r="T20" i="4"/>
  <c r="U20" i="4" s="1"/>
  <c r="N20" i="4"/>
  <c r="T18" i="4"/>
  <c r="U18" i="4" s="1"/>
  <c r="N18" i="4"/>
  <c r="T17" i="4"/>
  <c r="N17" i="4"/>
  <c r="U16" i="4"/>
  <c r="T16" i="4"/>
  <c r="N16" i="4"/>
  <c r="T15" i="4"/>
  <c r="N15" i="4"/>
  <c r="T14" i="4"/>
  <c r="U14" i="4" s="1"/>
  <c r="N14" i="4"/>
  <c r="N26" i="4"/>
  <c r="S4" i="4"/>
  <c r="S5" i="4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G26" i="8" s="1"/>
  <c r="E25" i="8"/>
  <c r="U24" i="8"/>
  <c r="T23" i="8"/>
  <c r="N23" i="8"/>
  <c r="T22" i="8"/>
  <c r="N22" i="8"/>
  <c r="T21" i="8"/>
  <c r="N21" i="8"/>
  <c r="T20" i="8"/>
  <c r="N20" i="8"/>
  <c r="T19" i="8"/>
  <c r="U19" i="8" s="1"/>
  <c r="N19" i="8"/>
  <c r="T18" i="8"/>
  <c r="N18" i="8"/>
  <c r="T17" i="8"/>
  <c r="N17" i="8"/>
  <c r="T16" i="8"/>
  <c r="U16" i="8" s="1"/>
  <c r="N16" i="8"/>
  <c r="T15" i="8"/>
  <c r="N15" i="8"/>
  <c r="U14" i="8"/>
  <c r="U13" i="8"/>
  <c r="S25" i="7"/>
  <c r="R25" i="7"/>
  <c r="Q25" i="7"/>
  <c r="P25" i="7"/>
  <c r="O25" i="7"/>
  <c r="M25" i="7"/>
  <c r="L25" i="7"/>
  <c r="K25" i="7"/>
  <c r="J25" i="7"/>
  <c r="K26" i="7" s="1"/>
  <c r="I25" i="7"/>
  <c r="H25" i="7"/>
  <c r="G25" i="7"/>
  <c r="F25" i="7"/>
  <c r="G26" i="7" s="1"/>
  <c r="E25" i="7"/>
  <c r="U24" i="7"/>
  <c r="T23" i="7"/>
  <c r="N23" i="7"/>
  <c r="T22" i="7"/>
  <c r="N22" i="7"/>
  <c r="U22" i="7" s="1"/>
  <c r="T21" i="7"/>
  <c r="N21" i="7"/>
  <c r="T20" i="7"/>
  <c r="N20" i="7"/>
  <c r="T19" i="7"/>
  <c r="N19" i="7"/>
  <c r="T18" i="7"/>
  <c r="N18" i="7"/>
  <c r="T17" i="7"/>
  <c r="N17" i="7"/>
  <c r="T16" i="7"/>
  <c r="N16" i="7"/>
  <c r="T15" i="7"/>
  <c r="N15" i="7"/>
  <c r="U14" i="7"/>
  <c r="U20" i="8" l="1"/>
  <c r="U22" i="8"/>
  <c r="U15" i="8"/>
  <c r="U21" i="8"/>
  <c r="U23" i="8"/>
  <c r="U20" i="7"/>
  <c r="U16" i="7"/>
  <c r="U17" i="7"/>
  <c r="U19" i="7"/>
  <c r="U21" i="7"/>
  <c r="U13" i="4"/>
  <c r="U15" i="4"/>
  <c r="U22" i="4"/>
  <c r="U17" i="4"/>
  <c r="U19" i="4"/>
  <c r="K27" i="4"/>
  <c r="N25" i="8"/>
  <c r="U18" i="8"/>
  <c r="K26" i="8"/>
  <c r="U17" i="8"/>
  <c r="U18" i="7"/>
  <c r="U23" i="7"/>
  <c r="N25" i="7"/>
  <c r="U13" i="7"/>
  <c r="U15" i="7"/>
  <c r="T26" i="4"/>
  <c r="U26" i="4" s="1"/>
  <c r="T25" i="8"/>
  <c r="U25" i="8" s="1"/>
  <c r="T25" i="7"/>
  <c r="U25" i="7" l="1"/>
  <c r="T22" i="10" l="1"/>
  <c r="N22" i="10"/>
  <c r="T23" i="10"/>
  <c r="N23" i="10"/>
  <c r="T20" i="10"/>
  <c r="N20" i="10"/>
  <c r="T19" i="10"/>
  <c r="N19" i="10"/>
  <c r="T18" i="10"/>
  <c r="N18" i="10"/>
  <c r="T17" i="10"/>
  <c r="N17" i="10"/>
  <c r="T16" i="10"/>
  <c r="N16" i="10"/>
  <c r="T15" i="10"/>
  <c r="N15" i="10"/>
  <c r="T13" i="10"/>
  <c r="N13" i="10"/>
  <c r="S5" i="10"/>
  <c r="S4" i="10"/>
  <c r="U17" i="10" l="1"/>
  <c r="U22" i="10"/>
  <c r="U19" i="10"/>
  <c r="U23" i="10"/>
  <c r="U15" i="10"/>
  <c r="U13" i="10"/>
  <c r="U18" i="10"/>
  <c r="U20" i="10"/>
  <c r="U16" i="10"/>
  <c r="S4" i="2" l="1"/>
  <c r="S5" i="2"/>
  <c r="S5" i="12" l="1"/>
  <c r="S4" i="12"/>
  <c r="S23" i="11"/>
  <c r="R23" i="11"/>
  <c r="Q23" i="11"/>
  <c r="P23" i="11"/>
  <c r="O23" i="11"/>
  <c r="M23" i="11"/>
  <c r="L23" i="11"/>
  <c r="K23" i="11"/>
  <c r="J23" i="11"/>
  <c r="I23" i="11"/>
  <c r="H23" i="11"/>
  <c r="G23" i="11"/>
  <c r="F23" i="11"/>
  <c r="E23" i="11"/>
  <c r="U22" i="11"/>
  <c r="N20" i="11"/>
  <c r="N18" i="11"/>
  <c r="T20" i="11"/>
  <c r="T18" i="11"/>
  <c r="T17" i="11"/>
  <c r="N17" i="11"/>
  <c r="T16" i="11"/>
  <c r="N14" i="11"/>
  <c r="T15" i="11"/>
  <c r="N16" i="11"/>
  <c r="T14" i="11"/>
  <c r="N15" i="11"/>
  <c r="T13" i="11"/>
  <c r="N13" i="11"/>
  <c r="C11" i="11"/>
  <c r="S5" i="11"/>
  <c r="S4" i="11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E24" i="10"/>
  <c r="N24" i="10"/>
  <c r="C11" i="10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U25" i="9"/>
  <c r="T24" i="9"/>
  <c r="U24" i="9" s="1"/>
  <c r="N24" i="9"/>
  <c r="U23" i="9"/>
  <c r="T23" i="9"/>
  <c r="N23" i="9"/>
  <c r="T22" i="9"/>
  <c r="N22" i="9"/>
  <c r="T21" i="9"/>
  <c r="N21" i="9"/>
  <c r="T20" i="9"/>
  <c r="N20" i="9"/>
  <c r="T17" i="9"/>
  <c r="N17" i="9"/>
  <c r="T16" i="9"/>
  <c r="N16" i="9"/>
  <c r="T18" i="9"/>
  <c r="N18" i="9"/>
  <c r="T15" i="9"/>
  <c r="N15" i="9"/>
  <c r="T14" i="9"/>
  <c r="N14" i="9"/>
  <c r="T19" i="9"/>
  <c r="N19" i="9"/>
  <c r="T13" i="9"/>
  <c r="N13" i="9"/>
  <c r="C11" i="9"/>
  <c r="S5" i="9"/>
  <c r="S4" i="9"/>
  <c r="S5" i="8"/>
  <c r="S4" i="8"/>
  <c r="S5" i="7"/>
  <c r="S4" i="7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E25" i="6"/>
  <c r="U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4" i="6"/>
  <c r="U14" i="6" s="1"/>
  <c r="N14" i="6"/>
  <c r="T13" i="6"/>
  <c r="N13" i="6"/>
  <c r="C11" i="6"/>
  <c r="S5" i="6"/>
  <c r="S4" i="6"/>
  <c r="S26" i="5"/>
  <c r="R26" i="5"/>
  <c r="Q26" i="5"/>
  <c r="P26" i="5"/>
  <c r="O26" i="5"/>
  <c r="M26" i="5"/>
  <c r="L26" i="5"/>
  <c r="K26" i="5"/>
  <c r="J26" i="5"/>
  <c r="I26" i="5"/>
  <c r="H26" i="5"/>
  <c r="G26" i="5"/>
  <c r="F26" i="5"/>
  <c r="E26" i="5"/>
  <c r="U25" i="5"/>
  <c r="T24" i="5"/>
  <c r="N24" i="5"/>
  <c r="T23" i="5"/>
  <c r="N23" i="5"/>
  <c r="T22" i="5"/>
  <c r="U22" i="5" s="1"/>
  <c r="N22" i="5"/>
  <c r="T21" i="5"/>
  <c r="N21" i="5"/>
  <c r="T20" i="5"/>
  <c r="N20" i="5"/>
  <c r="T19" i="5"/>
  <c r="U19" i="5" s="1"/>
  <c r="N19" i="5"/>
  <c r="T18" i="5"/>
  <c r="U18" i="5" s="1"/>
  <c r="N18" i="5"/>
  <c r="T17" i="5"/>
  <c r="U17" i="5" s="1"/>
  <c r="N17" i="5"/>
  <c r="T16" i="5"/>
  <c r="N16" i="5"/>
  <c r="T15" i="5"/>
  <c r="U15" i="5" s="1"/>
  <c r="N15" i="5"/>
  <c r="T14" i="5"/>
  <c r="N14" i="5"/>
  <c r="T13" i="5"/>
  <c r="U13" i="5" s="1"/>
  <c r="N13" i="5"/>
  <c r="C11" i="5"/>
  <c r="S5" i="5"/>
  <c r="S4" i="5"/>
  <c r="S5" i="3"/>
  <c r="S4" i="3"/>
  <c r="U13" i="9" l="1"/>
  <c r="U22" i="6"/>
  <c r="U16" i="6"/>
  <c r="U20" i="6"/>
  <c r="U13" i="6"/>
  <c r="U15" i="6"/>
  <c r="U19" i="6"/>
  <c r="U21" i="6"/>
  <c r="G26" i="6"/>
  <c r="K26" i="6"/>
  <c r="U15" i="11"/>
  <c r="U23" i="5"/>
  <c r="K27" i="5"/>
  <c r="U18" i="6"/>
  <c r="U14" i="5"/>
  <c r="U16" i="5"/>
  <c r="U21" i="5"/>
  <c r="U17" i="6"/>
  <c r="U23" i="6"/>
  <c r="U19" i="9"/>
  <c r="U15" i="9"/>
  <c r="U16" i="9"/>
  <c r="U20" i="9"/>
  <c r="U22" i="9"/>
  <c r="G27" i="9"/>
  <c r="K27" i="9"/>
  <c r="N26" i="5"/>
  <c r="U20" i="5"/>
  <c r="N26" i="9"/>
  <c r="U24" i="5"/>
  <c r="G27" i="5"/>
  <c r="N25" i="6"/>
  <c r="U14" i="9"/>
  <c r="U18" i="9"/>
  <c r="U17" i="9"/>
  <c r="U21" i="9"/>
  <c r="G24" i="11"/>
  <c r="K24" i="11"/>
  <c r="G25" i="10"/>
  <c r="K25" i="10"/>
  <c r="U20" i="11"/>
  <c r="U16" i="11"/>
  <c r="U14" i="11"/>
  <c r="U18" i="11"/>
  <c r="N23" i="11"/>
  <c r="U17" i="11"/>
  <c r="T23" i="11"/>
  <c r="U13" i="11"/>
  <c r="T24" i="10"/>
  <c r="U24" i="10" s="1"/>
  <c r="T26" i="9"/>
  <c r="T25" i="6"/>
  <c r="T26" i="5"/>
  <c r="U26" i="5" s="1"/>
  <c r="S5" i="1"/>
  <c r="S4" i="1"/>
  <c r="U25" i="6" l="1"/>
  <c r="U26" i="9"/>
  <c r="U23" i="11"/>
</calcChain>
</file>

<file path=xl/sharedStrings.xml><?xml version="1.0" encoding="utf-8"?>
<sst xmlns="http://schemas.openxmlformats.org/spreadsheetml/2006/main" count="3447" uniqueCount="276">
  <si>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</si>
  <si>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</si>
  <si>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</si>
  <si>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</si>
  <si>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</si>
  <si>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</si>
  <si>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</si>
  <si>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</si>
  <si>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</si>
  <si>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</si>
  <si>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</si>
  <si>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</si>
  <si>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</si>
  <si>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</si>
  <si>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</si>
  <si>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</si>
  <si>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</si>
  <si>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</si>
  <si>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</si>
  <si>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</si>
  <si>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</si>
  <si>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</si>
  <si>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</si>
  <si>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</si>
  <si>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</si>
  <si>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</si>
  <si>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</si>
  <si>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</si>
  <si>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</si>
  <si>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</si>
  <si>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</si>
  <si>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</si>
  <si>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</si>
  <si>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</si>
  <si>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</si>
  <si>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</si>
  <si>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</si>
  <si>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</si>
  <si>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</si>
  <si>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</si>
  <si>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</si>
  <si>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</si>
  <si>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</si>
  <si>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</si>
  <si>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</si>
  <si>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England Gulls</t>
  </si>
  <si>
    <t>N.E.</t>
  </si>
  <si>
    <t>Arturi, Lynn</t>
  </si>
  <si>
    <t>Critelli, Cris</t>
  </si>
  <si>
    <t>Gwyn, Althea</t>
  </si>
  <si>
    <t>Hastings, Martha</t>
  </si>
  <si>
    <t>Rajcula, Jody</t>
  </si>
  <si>
    <t>Schlesinger, Lisa</t>
  </si>
  <si>
    <t>Simms, Donna</t>
  </si>
  <si>
    <t>Slinker, Tina</t>
  </si>
  <si>
    <t>Summons, Sue</t>
  </si>
  <si>
    <t>Hale, Melinda</t>
  </si>
  <si>
    <t>Cooper, Accronetta</t>
  </si>
  <si>
    <t>Booker, Gerry</t>
  </si>
  <si>
    <t>N.O.</t>
  </si>
  <si>
    <t>New Orleans Pride</t>
  </si>
  <si>
    <t>Dall</t>
  </si>
  <si>
    <t>Dallas Diamonds</t>
  </si>
  <si>
    <t>N.J.</t>
  </si>
  <si>
    <t>New Jersey Gems</t>
  </si>
  <si>
    <t>Chic</t>
  </si>
  <si>
    <t>Chicago Hustle</t>
  </si>
  <si>
    <t>S.F.</t>
  </si>
  <si>
    <t>San Francisco Pioneers</t>
  </si>
  <si>
    <t>Minn</t>
  </si>
  <si>
    <t>Minnesota Fillies</t>
  </si>
  <si>
    <t>Nebr</t>
  </si>
  <si>
    <t>Nebraska Wranglers</t>
  </si>
  <si>
    <t>Tuesday</t>
  </si>
  <si>
    <t>Merrimack College</t>
  </si>
  <si>
    <t>Eric Geldart</t>
  </si>
  <si>
    <t>Art Graham</t>
  </si>
  <si>
    <t>(0-2)</t>
  </si>
  <si>
    <t>(2-1)</t>
  </si>
  <si>
    <t xml:space="preserve">H </t>
  </si>
  <si>
    <t>L</t>
  </si>
  <si>
    <t>Jim Loscutoff</t>
  </si>
  <si>
    <t xml:space="preserve"> 0-2</t>
  </si>
  <si>
    <t>Abernathy, Alfredda</t>
  </si>
  <si>
    <t>A</t>
  </si>
  <si>
    <t xml:space="preserve">W </t>
  </si>
  <si>
    <t>Road Losing Streak broken</t>
  </si>
  <si>
    <t>Greg Williams</t>
  </si>
  <si>
    <t xml:space="preserve"> 2-1</t>
  </si>
  <si>
    <t>Barnes, Vanessa</t>
  </si>
  <si>
    <t>Browning, Hattie</t>
  </si>
  <si>
    <t>Bruton, Cindy</t>
  </si>
  <si>
    <t>Fancher, Sherri</t>
  </si>
  <si>
    <t>Gillom, Peggie</t>
  </si>
  <si>
    <t>Jennings, Rosalind</t>
  </si>
  <si>
    <t>Lieberman, Nancy</t>
  </si>
  <si>
    <t>Sacoco, Katrina</t>
  </si>
  <si>
    <t>Shoemaker, Cathy</t>
  </si>
  <si>
    <t>Swindell, Retha</t>
  </si>
  <si>
    <t>Walker, Gwen</t>
  </si>
  <si>
    <t>Thursday</t>
  </si>
  <si>
    <t>(1-8)</t>
  </si>
  <si>
    <t>(4-6)</t>
  </si>
  <si>
    <t>Dana Skinner</t>
  </si>
  <si>
    <t xml:space="preserve"> 1-2</t>
  </si>
  <si>
    <t>Crusoe, Beverly</t>
  </si>
  <si>
    <t>Green, Anita</t>
  </si>
  <si>
    <t>Kimbrey, Krystal</t>
  </si>
  <si>
    <t>Wednesday</t>
  </si>
  <si>
    <t>SuperDome</t>
  </si>
  <si>
    <t>(0-3)</t>
  </si>
  <si>
    <t>(3-0)</t>
  </si>
  <si>
    <t xml:space="preserve"> 0-3</t>
  </si>
  <si>
    <t>Andrykowski, Kathy</t>
  </si>
  <si>
    <t>Butch vanBreda Kolff</t>
  </si>
  <si>
    <t xml:space="preserve"> 3-0</t>
  </si>
  <si>
    <t>Blalock, Sybil</t>
  </si>
  <si>
    <t>Booker, Betty</t>
  </si>
  <si>
    <t>Brogdon, Cindy</t>
  </si>
  <si>
    <t>Chapman, Vicky</t>
  </si>
  <si>
    <t>Farrah, Sharon</t>
  </si>
  <si>
    <t>Feeney, Eileen</t>
  </si>
  <si>
    <t>Forest, Augusta</t>
  </si>
  <si>
    <t>Hardy, Bertha</t>
  </si>
  <si>
    <t>Peters, Sue</t>
  </si>
  <si>
    <t>Wayment, Heidi</t>
  </si>
  <si>
    <t>(0-4)</t>
  </si>
  <si>
    <t>(2-2)</t>
  </si>
  <si>
    <t xml:space="preserve"> 0-4</t>
  </si>
  <si>
    <t>Kathy Mosolino</t>
  </si>
  <si>
    <t xml:space="preserve"> 2-2</t>
  </si>
  <si>
    <t>N. Essex C.C. - Haverhill</t>
  </si>
  <si>
    <t>Blazejowski, Carol</t>
  </si>
  <si>
    <t>Comerie, Debbie</t>
  </si>
  <si>
    <t>Heiss, Tara</t>
  </si>
  <si>
    <t>Marquis, Gail</t>
  </si>
  <si>
    <t>Szeremeta, Wanda</t>
  </si>
  <si>
    <t>Tatterson, Gail</t>
  </si>
  <si>
    <t>Thomas, Janice</t>
  </si>
  <si>
    <t>Van Ness, Joan</t>
  </si>
  <si>
    <t>Young, Faye</t>
  </si>
  <si>
    <t>Young, Kaye</t>
  </si>
  <si>
    <t>Jeffrey, Jill</t>
  </si>
  <si>
    <t>Alumni Hall - DePaul</t>
  </si>
  <si>
    <t>Tom Frangella</t>
  </si>
  <si>
    <t>Bud Felechio</t>
  </si>
  <si>
    <t xml:space="preserve"> 0-5</t>
  </si>
  <si>
    <t>Bill Gleason</t>
  </si>
  <si>
    <t xml:space="preserve"> 4-0</t>
  </si>
  <si>
    <t>Friday</t>
  </si>
  <si>
    <t>(2-8)</t>
  </si>
  <si>
    <t>(7-2)</t>
  </si>
  <si>
    <t>Steve Kirk</t>
  </si>
  <si>
    <t xml:space="preserve"> 7-2</t>
  </si>
  <si>
    <t>Kimrey, Krystal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</si>
  <si>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</si>
  <si>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</si>
  <si>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</si>
  <si>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</si>
  <si>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</si>
  <si>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</si>
  <si>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</si>
  <si>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</si>
  <si>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</si>
  <si>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</si>
  <si>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</si>
  <si>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</si>
  <si>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(0-1)</t>
  </si>
  <si>
    <t>(1-0)</t>
  </si>
  <si>
    <t xml:space="preserve"> 0-1</t>
  </si>
  <si>
    <t xml:space="preserve"> 1-0</t>
  </si>
  <si>
    <t>Sunday</t>
  </si>
  <si>
    <t>So. Mountain Arena</t>
  </si>
  <si>
    <t>(0-6)</t>
  </si>
  <si>
    <t>(0-5)</t>
  </si>
  <si>
    <t>(4-0)</t>
  </si>
  <si>
    <t>(5-3)</t>
  </si>
  <si>
    <t xml:space="preserve"> 0-6</t>
  </si>
  <si>
    <t>Last game for coach Loscutoff</t>
  </si>
  <si>
    <t xml:space="preserve"> 5-3</t>
  </si>
  <si>
    <t>S.F. Civic Auditorium</t>
  </si>
  <si>
    <t>(1-6)</t>
  </si>
  <si>
    <t>1st game Coach Skinner</t>
  </si>
  <si>
    <t>1st game Coach Meminger</t>
  </si>
  <si>
    <t>Dean Meminger</t>
  </si>
  <si>
    <t>Draving , Doris</t>
  </si>
  <si>
    <t>Dunkle, Nancy</t>
  </si>
  <si>
    <t>English, Margaret</t>
  </si>
  <si>
    <t>Haugejorde, Cindy</t>
  </si>
  <si>
    <t>Hicks, Cardie</t>
  </si>
  <si>
    <t>McKinney, Musiette</t>
  </si>
  <si>
    <t>Ortega, Anita</t>
  </si>
  <si>
    <t>Washington, Suzanne</t>
  </si>
  <si>
    <t>Williams, Roberta</t>
  </si>
  <si>
    <t>(1-7)</t>
  </si>
  <si>
    <t>(2-6)</t>
  </si>
  <si>
    <t xml:space="preserve"> 1-1</t>
  </si>
  <si>
    <t>Cotman, Angela</t>
  </si>
  <si>
    <t>Terry Kunze</t>
  </si>
  <si>
    <t xml:space="preserve"> 4-6</t>
  </si>
  <si>
    <t>Daniels, Coco</t>
  </si>
  <si>
    <t>DeLorme, Scooter</t>
  </si>
  <si>
    <t>Harris, Nessie</t>
  </si>
  <si>
    <t>Kocurek, Marie</t>
  </si>
  <si>
    <t>Montgomery, Pat</t>
  </si>
  <si>
    <t>Owens, Katrina</t>
  </si>
  <si>
    <t>Stachon, Toni</t>
  </si>
  <si>
    <t>Timperman, Janet</t>
  </si>
  <si>
    <t>Wilson, Donna</t>
  </si>
  <si>
    <t>(2-9)</t>
  </si>
  <si>
    <t>(3-7)</t>
  </si>
  <si>
    <t xml:space="preserve"> 2-3</t>
  </si>
  <si>
    <t>Bolin, Molly</t>
  </si>
  <si>
    <t>Nestor, Heidi</t>
  </si>
  <si>
    <t>Portland, Maine</t>
  </si>
  <si>
    <t>Forfeit</t>
  </si>
  <si>
    <t>(2-10)</t>
  </si>
  <si>
    <t>(4-8)</t>
  </si>
  <si>
    <t xml:space="preserve">L </t>
  </si>
  <si>
    <t xml:space="preserve"> 2-4</t>
  </si>
  <si>
    <t>Players Strike - Forfeit</t>
  </si>
  <si>
    <t>NEG Players Strike - Forfeit</t>
  </si>
  <si>
    <t xml:space="preserve"> 3-3</t>
  </si>
  <si>
    <t>Kirk McGaughlin</t>
  </si>
  <si>
    <t>Herb Millard</t>
  </si>
  <si>
    <t>Candler, Belinda</t>
  </si>
  <si>
    <t>Digitale, Sue</t>
  </si>
  <si>
    <t>Easterling, Rita</t>
  </si>
  <si>
    <t>Fincher, Janie</t>
  </si>
  <si>
    <t>Geils, Donna</t>
  </si>
  <si>
    <t>Mayo, Paula</t>
  </si>
  <si>
    <t>Nissen, Inge</t>
  </si>
  <si>
    <t>White, Ethel</t>
  </si>
  <si>
    <t>McWhorter, Charlene</t>
  </si>
  <si>
    <t>Hodgson, Pat</t>
  </si>
  <si>
    <t>Hansen, Kim</t>
  </si>
  <si>
    <t>Technicals: Coach Jim Loscutoff (2)</t>
  </si>
  <si>
    <t>Bolin 1st game w/SF</t>
  </si>
  <si>
    <t>Technical: Minnesota Bench</t>
  </si>
  <si>
    <t>Technical Fouls:  Bill Gleason (2)</t>
  </si>
  <si>
    <t xml:space="preserve">                   Coach Dana Skinner (2)</t>
  </si>
  <si>
    <t>Techs: Lostocuff (2)  Skinner (2)</t>
  </si>
  <si>
    <t>1st game - Dana Skinner</t>
  </si>
  <si>
    <t>Ricketts, Debbie</t>
  </si>
  <si>
    <t>1st game - Coach Meminger</t>
  </si>
  <si>
    <t>Name not in Newspaper</t>
  </si>
  <si>
    <t>Info From Oakland Tribune</t>
  </si>
  <si>
    <t>Info from San Fran Examiner</t>
  </si>
  <si>
    <t>Info From Morristown Record</t>
  </si>
  <si>
    <t>W</t>
  </si>
  <si>
    <t>Info from Boston Globe</t>
  </si>
  <si>
    <t>Info from Chicago Tribune</t>
  </si>
  <si>
    <t>Info from Passaic Herald</t>
  </si>
  <si>
    <t>Info from Oakland Tribune</t>
  </si>
  <si>
    <t>Info from Minneapolis Tribune</t>
  </si>
  <si>
    <t>Tech: Coach vanBreda Kolff</t>
  </si>
  <si>
    <t>Technical Foul: Butch vanBreda Kolff</t>
  </si>
  <si>
    <t>Original Box Score Used</t>
  </si>
  <si>
    <t>Omaha Civic Auditorium</t>
  </si>
  <si>
    <t>The Gulls walked off the Floor after National Anthem as a Protest, but returned to play - Omaha World Herald</t>
  </si>
  <si>
    <t>??? Writhe</t>
  </si>
  <si>
    <t>Times-Picayune</t>
  </si>
  <si>
    <t>Name not in Box Score</t>
  </si>
  <si>
    <t>1st Qtr - 14 pts</t>
  </si>
  <si>
    <t>??? Gill</t>
  </si>
  <si>
    <t>??? Longo</t>
  </si>
  <si>
    <t>&lt;at least</t>
  </si>
  <si>
    <t>3rd Qtr - 11 pts</t>
  </si>
  <si>
    <t>Name Not in Newspaper</t>
  </si>
  <si>
    <t>Name Not in Newspapers</t>
  </si>
  <si>
    <t>Name not in Paper</t>
  </si>
  <si>
    <t>Willodean Harris in Contract dispute - 1st 8 games</t>
  </si>
  <si>
    <t>Matthews, Linda</t>
  </si>
  <si>
    <t>Tech: Coach Gleason (2)</t>
  </si>
  <si>
    <t>Tech: Bench</t>
  </si>
  <si>
    <t>Massive Victory   1-8 Gulls beat 7-1 Wranglers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</si>
</sst>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2" fillId="4" borderId="0" xfId="0" quotePrefix="1" applyFont="1" applyFill="1"/>
    <xf numFmtId="0" fontId="11" fillId="0" borderId="0" xfId="0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20" fontId="12" fillId="0" borderId="0" xfId="0" applyNumberFormat="1" applyFont="1" applyAlignment="1">
      <alignment horizontal="center"/>
    </xf>
    <xf numFmtId="164" fontId="10" fillId="0" borderId="0" xfId="1" applyNumberFormat="1" applyFont="1" applyFill="1"/>
    <xf numFmtId="0" fontId="18" fillId="4" borderId="0" xfId="0" applyFont="1" applyFill="1"/>
    <xf numFmtId="0" fontId="21" fillId="0" borderId="0" xfId="0" applyFont="1"/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2" fillId="4" borderId="0" xfId="0" quotePrefix="1" applyFont="1" applyFill="1" applyAlignment="1">
      <alignment horizontal="center"/>
    </xf>
    <xf numFmtId="0" fontId="22" fillId="4" borderId="0" xfId="0" applyFont="1" applyFill="1"/>
    <xf numFmtId="164" fontId="2" fillId="0" borderId="0" xfId="1" applyNumberFormat="1" applyFont="1" applyFill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7" fillId="5" borderId="0" xfId="0" applyFont="1" applyFill="1" applyAlignment="1">
      <alignment horizontal="left"/>
    </xf>
    <xf numFmtId="0" fontId="5" fillId="5" borderId="0" xfId="0" applyFont="1" applyFill="1"/>
    <xf numFmtId="0" fontId="11" fillId="5" borderId="0" xfId="0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165" fontId="11" fillId="0" borderId="0" xfId="0" applyNumberFormat="1" applyFont="1"/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14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2148-F48B-41C2-AE69-A15A05825589}">
  <sheetPr>
    <tabColor rgb="FFFF0000"/>
  </sheetPr>
  <dimension ref="A1:AB52"/>
  <sheetViews>
    <sheetView tabSelected="1"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9.88671875" customWidth="1"/>
    <col min="27" max="27" width="15.6640625" customWidth="1"/>
  </cols>
  <sheetData>
    <row r="1" spans="1:28" x14ac:dyDescent="0.3">
      <c r="A1" s="86"/>
      <c r="Z1" s="62" t="s">
        <v>250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261</v>
      </c>
    </row>
    <row r="3" spans="1:28" x14ac:dyDescent="0.3">
      <c r="B3" s="1"/>
      <c r="C3" s="6">
        <v>29559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167</v>
      </c>
      <c r="K4" s="16" t="s">
        <v>45</v>
      </c>
      <c r="L4" s="17"/>
      <c r="M4" s="18"/>
      <c r="N4" s="19">
        <v>28</v>
      </c>
      <c r="O4" s="19">
        <v>18</v>
      </c>
      <c r="P4" s="19">
        <v>20</v>
      </c>
      <c r="Q4" s="19">
        <v>20</v>
      </c>
      <c r="R4" s="20"/>
      <c r="S4" s="21">
        <f>SUM(N4:R4)</f>
        <v>86</v>
      </c>
      <c r="T4" s="22">
        <v>355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168</v>
      </c>
      <c r="K5" s="16" t="s">
        <v>60</v>
      </c>
      <c r="L5" s="17"/>
      <c r="M5" s="18"/>
      <c r="N5" s="19">
        <v>33</v>
      </c>
      <c r="O5" s="19">
        <v>20</v>
      </c>
      <c r="P5" s="19">
        <v>25</v>
      </c>
      <c r="Q5" s="19">
        <v>21</v>
      </c>
      <c r="R5" s="20"/>
      <c r="S5" s="21">
        <f>SUM(N5:R5)</f>
        <v>99</v>
      </c>
      <c r="T5" s="22">
        <v>355</v>
      </c>
      <c r="U5" s="1"/>
      <c r="V5" s="1"/>
      <c r="W5" s="1"/>
    </row>
    <row r="6" spans="1:28" x14ac:dyDescent="0.3">
      <c r="C6" s="23">
        <v>1341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75</v>
      </c>
      <c r="D7" s="7" t="s">
        <v>8</v>
      </c>
      <c r="G7" s="1"/>
      <c r="S7" s="1"/>
      <c r="T7" s="25" t="s">
        <v>9</v>
      </c>
      <c r="U7" s="1"/>
      <c r="V7" s="26">
        <v>355</v>
      </c>
      <c r="W7" s="1"/>
    </row>
    <row r="8" spans="1:28" x14ac:dyDescent="0.3">
      <c r="B8" s="1"/>
      <c r="C8" s="24" t="s">
        <v>260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17</v>
      </c>
      <c r="E13" s="27">
        <v>16</v>
      </c>
      <c r="F13" s="27">
        <v>3</v>
      </c>
      <c r="G13" s="27">
        <v>6</v>
      </c>
      <c r="H13" s="27"/>
      <c r="I13" s="27"/>
      <c r="J13" s="27">
        <v>0</v>
      </c>
      <c r="K13" s="27">
        <v>0</v>
      </c>
      <c r="L13" s="76"/>
      <c r="M13" s="27">
        <v>1</v>
      </c>
      <c r="N13" s="27">
        <f>SUM(L13:M13)</f>
        <v>1</v>
      </c>
      <c r="O13" s="27">
        <v>1</v>
      </c>
      <c r="P13" s="39">
        <v>4</v>
      </c>
      <c r="Q13" s="76"/>
      <c r="R13" s="76"/>
      <c r="S13" s="76"/>
      <c r="T13" s="27">
        <f>(H13*3)+((F13-H13)*2)+J13</f>
        <v>6</v>
      </c>
      <c r="U13" s="40">
        <f>IFERROR(((T13+Q13+N13-R13)+(O13*2))/E13,"")</f>
        <v>0.5625</v>
      </c>
      <c r="V13" s="22">
        <v>355</v>
      </c>
      <c r="W13" s="22" t="s">
        <v>79</v>
      </c>
      <c r="X13" s="22" t="s">
        <v>80</v>
      </c>
      <c r="Y13" s="65">
        <v>1341</v>
      </c>
      <c r="Z13" s="41"/>
      <c r="AA13" s="1" t="s">
        <v>81</v>
      </c>
      <c r="AB13" s="28" t="s">
        <v>169</v>
      </c>
    </row>
    <row r="14" spans="1:28" x14ac:dyDescent="0.3">
      <c r="A14" s="1" t="s">
        <v>59</v>
      </c>
      <c r="B14" s="1" t="s">
        <v>46</v>
      </c>
      <c r="C14" s="27" t="s">
        <v>58</v>
      </c>
      <c r="D14" s="69"/>
      <c r="E14" s="27" t="s">
        <v>262</v>
      </c>
      <c r="F14" s="27"/>
      <c r="G14" s="27"/>
      <c r="H14" s="27"/>
      <c r="I14" s="27"/>
      <c r="J14" s="27"/>
      <c r="K14" s="27"/>
      <c r="L14" s="76"/>
      <c r="M14" s="27"/>
      <c r="N14" s="27">
        <f t="shared" ref="N14:N19" si="0">SUM(L14:M14)</f>
        <v>0</v>
      </c>
      <c r="O14" s="39"/>
      <c r="P14" s="39"/>
      <c r="Q14" s="77"/>
      <c r="R14" s="77"/>
      <c r="S14" s="77"/>
      <c r="T14" s="39">
        <f t="shared" ref="T14:T19" si="1">(H14*3)+((F14-H14)*2)+J14</f>
        <v>0</v>
      </c>
      <c r="U14" s="40" t="str">
        <f t="shared" ref="U14:U24" si="2">IFERROR(((T14+Q14+N14-R14)+(O14*2))/E14,"")</f>
        <v/>
      </c>
      <c r="V14" s="22">
        <v>355</v>
      </c>
      <c r="W14" s="22" t="s">
        <v>79</v>
      </c>
      <c r="X14" s="22" t="s">
        <v>80</v>
      </c>
      <c r="Y14" s="65">
        <v>1341</v>
      </c>
      <c r="Z14" s="41"/>
      <c r="AA14" s="1" t="s">
        <v>81</v>
      </c>
      <c r="AB14" s="28" t="s">
        <v>169</v>
      </c>
    </row>
    <row r="15" spans="1:28" x14ac:dyDescent="0.3">
      <c r="A15" s="1" t="s">
        <v>59</v>
      </c>
      <c r="B15" s="1" t="s">
        <v>46</v>
      </c>
      <c r="C15" s="27" t="s">
        <v>57</v>
      </c>
      <c r="D15" s="38">
        <v>44</v>
      </c>
      <c r="E15" s="27">
        <v>16</v>
      </c>
      <c r="F15" s="27">
        <v>0</v>
      </c>
      <c r="G15" s="27">
        <v>2</v>
      </c>
      <c r="H15" s="27"/>
      <c r="I15" s="27"/>
      <c r="J15" s="27">
        <v>0</v>
      </c>
      <c r="K15" s="27">
        <v>0</v>
      </c>
      <c r="L15" s="76"/>
      <c r="M15" s="27">
        <v>4</v>
      </c>
      <c r="N15" s="27">
        <f t="shared" si="0"/>
        <v>4</v>
      </c>
      <c r="O15" s="39">
        <v>0</v>
      </c>
      <c r="P15" s="39">
        <v>5</v>
      </c>
      <c r="Q15" s="77"/>
      <c r="R15" s="77"/>
      <c r="S15" s="77"/>
      <c r="T15" s="39">
        <f t="shared" si="1"/>
        <v>0</v>
      </c>
      <c r="U15" s="40">
        <f t="shared" si="2"/>
        <v>0.25</v>
      </c>
      <c r="V15" s="22">
        <v>355</v>
      </c>
      <c r="W15" s="22" t="s">
        <v>79</v>
      </c>
      <c r="X15" s="22" t="s">
        <v>80</v>
      </c>
      <c r="Y15" s="65">
        <v>1341</v>
      </c>
      <c r="Z15" s="41"/>
      <c r="AA15" s="1" t="s">
        <v>81</v>
      </c>
      <c r="AB15" s="28" t="s">
        <v>169</v>
      </c>
    </row>
    <row r="16" spans="1:28" x14ac:dyDescent="0.3">
      <c r="A16" s="1" t="s">
        <v>59</v>
      </c>
      <c r="B16" s="1" t="s">
        <v>46</v>
      </c>
      <c r="C16" s="27" t="s">
        <v>48</v>
      </c>
      <c r="D16" s="38">
        <v>6</v>
      </c>
      <c r="E16" s="27">
        <v>33</v>
      </c>
      <c r="F16" s="27">
        <v>6</v>
      </c>
      <c r="G16" s="27">
        <v>13</v>
      </c>
      <c r="H16" s="27"/>
      <c r="I16" s="27"/>
      <c r="J16" s="27">
        <v>5</v>
      </c>
      <c r="K16" s="27">
        <v>6</v>
      </c>
      <c r="L16" s="76"/>
      <c r="M16" s="27">
        <v>1</v>
      </c>
      <c r="N16" s="27">
        <f t="shared" si="0"/>
        <v>1</v>
      </c>
      <c r="O16" s="39">
        <v>5</v>
      </c>
      <c r="P16" s="56">
        <v>6</v>
      </c>
      <c r="Q16" s="77"/>
      <c r="R16" s="77"/>
      <c r="S16" s="77"/>
      <c r="T16" s="39">
        <f t="shared" si="1"/>
        <v>17</v>
      </c>
      <c r="U16" s="40">
        <f t="shared" si="2"/>
        <v>0.84848484848484851</v>
      </c>
      <c r="V16" s="22">
        <v>355</v>
      </c>
      <c r="W16" s="22" t="s">
        <v>79</v>
      </c>
      <c r="X16" s="22" t="s">
        <v>80</v>
      </c>
      <c r="Y16" s="65">
        <v>1341</v>
      </c>
      <c r="Z16" s="41"/>
      <c r="AA16" s="1" t="s">
        <v>81</v>
      </c>
      <c r="AB16" s="28" t="s">
        <v>169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33</v>
      </c>
      <c r="E17" s="27">
        <v>48</v>
      </c>
      <c r="F17" s="27">
        <v>8</v>
      </c>
      <c r="G17" s="27">
        <v>11</v>
      </c>
      <c r="H17" s="27"/>
      <c r="I17" s="27"/>
      <c r="J17" s="27">
        <v>13</v>
      </c>
      <c r="K17" s="27">
        <v>22</v>
      </c>
      <c r="L17" s="76"/>
      <c r="M17" s="27">
        <v>10</v>
      </c>
      <c r="N17" s="27">
        <f t="shared" si="0"/>
        <v>10</v>
      </c>
      <c r="O17" s="39">
        <v>4</v>
      </c>
      <c r="P17" s="39">
        <v>5</v>
      </c>
      <c r="Q17" s="77"/>
      <c r="R17" s="77"/>
      <c r="S17" s="77"/>
      <c r="T17" s="39">
        <f t="shared" si="1"/>
        <v>29</v>
      </c>
      <c r="U17" s="40">
        <f t="shared" si="2"/>
        <v>0.97916666666666663</v>
      </c>
      <c r="V17" s="22">
        <v>355</v>
      </c>
      <c r="W17" s="22" t="s">
        <v>79</v>
      </c>
      <c r="X17" s="22" t="s">
        <v>80</v>
      </c>
      <c r="Y17" s="65">
        <v>1341</v>
      </c>
      <c r="Z17" s="41"/>
      <c r="AA17" s="1" t="s">
        <v>81</v>
      </c>
      <c r="AB17" s="28" t="s">
        <v>169</v>
      </c>
    </row>
    <row r="18" spans="1:28" x14ac:dyDescent="0.3">
      <c r="A18" s="1" t="s">
        <v>59</v>
      </c>
      <c r="B18" s="1" t="s">
        <v>46</v>
      </c>
      <c r="C18" s="27" t="s">
        <v>56</v>
      </c>
      <c r="D18" s="38">
        <v>22</v>
      </c>
      <c r="E18" s="27" t="s">
        <v>262</v>
      </c>
      <c r="F18" s="27"/>
      <c r="G18" s="27"/>
      <c r="H18" s="27"/>
      <c r="I18" s="27"/>
      <c r="J18" s="27"/>
      <c r="K18" s="27"/>
      <c r="L18" s="76"/>
      <c r="M18" s="27"/>
      <c r="N18" s="27">
        <f t="shared" si="0"/>
        <v>0</v>
      </c>
      <c r="O18" s="39"/>
      <c r="P18" s="39"/>
      <c r="Q18" s="77"/>
      <c r="R18" s="77"/>
      <c r="S18" s="77"/>
      <c r="T18" s="39">
        <f t="shared" si="1"/>
        <v>0</v>
      </c>
      <c r="U18" s="40" t="str">
        <f t="shared" si="2"/>
        <v/>
      </c>
      <c r="V18" s="22">
        <v>355</v>
      </c>
      <c r="W18" s="22" t="s">
        <v>79</v>
      </c>
      <c r="X18" s="22" t="s">
        <v>80</v>
      </c>
      <c r="Y18" s="65">
        <v>1341</v>
      </c>
      <c r="Z18" s="41"/>
      <c r="AA18" s="1" t="s">
        <v>81</v>
      </c>
      <c r="AB18" s="28" t="s">
        <v>169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9</v>
      </c>
      <c r="E19" s="27" t="s">
        <v>262</v>
      </c>
      <c r="F19" s="27"/>
      <c r="G19" s="27"/>
      <c r="H19" s="27"/>
      <c r="I19" s="27"/>
      <c r="J19" s="27"/>
      <c r="K19" s="27"/>
      <c r="L19" s="76"/>
      <c r="M19" s="27"/>
      <c r="N19" s="27">
        <f t="shared" si="0"/>
        <v>0</v>
      </c>
      <c r="O19" s="39"/>
      <c r="P19" s="39"/>
      <c r="Q19" s="77"/>
      <c r="R19" s="77"/>
      <c r="S19" s="77"/>
      <c r="T19" s="39">
        <f t="shared" si="1"/>
        <v>0</v>
      </c>
      <c r="U19" s="40" t="str">
        <f t="shared" si="2"/>
        <v/>
      </c>
      <c r="V19" s="22">
        <v>355</v>
      </c>
      <c r="W19" s="22" t="s">
        <v>79</v>
      </c>
      <c r="X19" s="22" t="s">
        <v>80</v>
      </c>
      <c r="Y19" s="65">
        <v>1341</v>
      </c>
      <c r="Z19" s="41"/>
      <c r="AA19" s="1" t="s">
        <v>81</v>
      </c>
      <c r="AB19" s="28" t="s">
        <v>169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24</v>
      </c>
      <c r="E20" s="27">
        <v>17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76"/>
      <c r="M20" s="27">
        <v>1</v>
      </c>
      <c r="N20" s="27">
        <f>SUM(L20:M20)</f>
        <v>1</v>
      </c>
      <c r="O20" s="39">
        <v>0</v>
      </c>
      <c r="P20" s="39">
        <v>3</v>
      </c>
      <c r="Q20" s="77"/>
      <c r="R20" s="77"/>
      <c r="S20" s="77"/>
      <c r="T20" s="39">
        <f>(H20*3)+((F20-H20)*2)+J20</f>
        <v>0</v>
      </c>
      <c r="U20" s="40">
        <f t="shared" si="2"/>
        <v>5.8823529411764705E-2</v>
      </c>
      <c r="V20" s="22">
        <v>355</v>
      </c>
      <c r="W20" s="22" t="s">
        <v>79</v>
      </c>
      <c r="X20" s="22" t="s">
        <v>80</v>
      </c>
      <c r="Y20" s="65">
        <v>1341</v>
      </c>
      <c r="Z20" s="41"/>
      <c r="AA20" s="1" t="s">
        <v>81</v>
      </c>
      <c r="AB20" s="28" t="s">
        <v>169</v>
      </c>
    </row>
    <row r="21" spans="1:28" x14ac:dyDescent="0.3">
      <c r="A21" s="1" t="s">
        <v>59</v>
      </c>
      <c r="B21" s="1" t="s">
        <v>46</v>
      </c>
      <c r="C21" s="27" t="s">
        <v>52</v>
      </c>
      <c r="D21" s="38">
        <v>11</v>
      </c>
      <c r="E21" s="27">
        <v>26</v>
      </c>
      <c r="F21" s="27">
        <v>4</v>
      </c>
      <c r="G21" s="27">
        <v>6</v>
      </c>
      <c r="H21" s="27"/>
      <c r="I21" s="27"/>
      <c r="J21" s="27">
        <v>0</v>
      </c>
      <c r="K21" s="27">
        <v>0</v>
      </c>
      <c r="L21" s="76"/>
      <c r="M21" s="27">
        <v>1</v>
      </c>
      <c r="N21" s="27">
        <f>SUM(L21:M21)</f>
        <v>1</v>
      </c>
      <c r="O21" s="39">
        <v>6</v>
      </c>
      <c r="P21" s="39">
        <v>2</v>
      </c>
      <c r="Q21" s="77"/>
      <c r="R21" s="77"/>
      <c r="S21" s="77"/>
      <c r="T21" s="39">
        <f>(H21*3)+((F21-H21)*2)+J21</f>
        <v>8</v>
      </c>
      <c r="U21" s="40">
        <f t="shared" si="2"/>
        <v>0.80769230769230771</v>
      </c>
      <c r="V21" s="22">
        <v>355</v>
      </c>
      <c r="W21" s="22" t="s">
        <v>79</v>
      </c>
      <c r="X21" s="22" t="s">
        <v>80</v>
      </c>
      <c r="Y21" s="65">
        <v>1341</v>
      </c>
      <c r="Z21" s="41"/>
      <c r="AA21" s="1" t="s">
        <v>81</v>
      </c>
      <c r="AB21" s="28" t="s">
        <v>169</v>
      </c>
    </row>
    <row r="22" spans="1:28" x14ac:dyDescent="0.3">
      <c r="A22" s="1" t="s">
        <v>59</v>
      </c>
      <c r="B22" s="1" t="s">
        <v>46</v>
      </c>
      <c r="C22" s="27" t="s">
        <v>53</v>
      </c>
      <c r="D22" s="38">
        <v>32</v>
      </c>
      <c r="E22" s="27">
        <v>11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76"/>
      <c r="M22" s="27">
        <v>1</v>
      </c>
      <c r="N22" s="27">
        <f>SUM(L22:M22)</f>
        <v>1</v>
      </c>
      <c r="O22" s="39">
        <v>1</v>
      </c>
      <c r="P22" s="39">
        <v>0</v>
      </c>
      <c r="Q22" s="77"/>
      <c r="R22" s="77"/>
      <c r="S22" s="77"/>
      <c r="T22" s="39">
        <f>(H22*3)+((F22-H22)*2)+J22</f>
        <v>0</v>
      </c>
      <c r="U22" s="40">
        <f t="shared" si="2"/>
        <v>0.27272727272727271</v>
      </c>
      <c r="V22" s="22">
        <v>355</v>
      </c>
      <c r="W22" s="22" t="s">
        <v>79</v>
      </c>
      <c r="X22" s="22" t="s">
        <v>80</v>
      </c>
      <c r="Y22" s="65">
        <v>1341</v>
      </c>
      <c r="Z22" s="41"/>
      <c r="AA22" s="1" t="s">
        <v>81</v>
      </c>
      <c r="AB22" s="28" t="s">
        <v>169</v>
      </c>
    </row>
    <row r="23" spans="1:28" x14ac:dyDescent="0.3">
      <c r="A23" s="1" t="s">
        <v>59</v>
      </c>
      <c r="B23" s="1" t="s">
        <v>46</v>
      </c>
      <c r="C23" s="27" t="s">
        <v>54</v>
      </c>
      <c r="D23" s="38">
        <v>7</v>
      </c>
      <c r="E23" s="27">
        <v>33</v>
      </c>
      <c r="F23" s="27">
        <v>3</v>
      </c>
      <c r="G23" s="27">
        <v>4</v>
      </c>
      <c r="H23" s="27"/>
      <c r="I23" s="27"/>
      <c r="J23" s="27">
        <v>2</v>
      </c>
      <c r="K23" s="27">
        <v>4</v>
      </c>
      <c r="L23" s="76"/>
      <c r="M23" s="27">
        <v>0</v>
      </c>
      <c r="N23" s="27">
        <f>SUM(L23:M23)</f>
        <v>0</v>
      </c>
      <c r="O23" s="39">
        <v>2</v>
      </c>
      <c r="P23" s="39">
        <v>3</v>
      </c>
      <c r="Q23" s="77"/>
      <c r="R23" s="77"/>
      <c r="S23" s="77"/>
      <c r="T23" s="39">
        <f>(H23*3)+((F23-H23)*2)+J23</f>
        <v>8</v>
      </c>
      <c r="U23" s="40">
        <f t="shared" si="2"/>
        <v>0.36363636363636365</v>
      </c>
      <c r="V23" s="22">
        <v>355</v>
      </c>
      <c r="W23" s="22" t="s">
        <v>79</v>
      </c>
      <c r="X23" s="22" t="s">
        <v>80</v>
      </c>
      <c r="Y23" s="65">
        <v>1341</v>
      </c>
      <c r="Z23" s="41"/>
      <c r="AA23" s="1" t="s">
        <v>81</v>
      </c>
      <c r="AB23" s="28" t="s">
        <v>169</v>
      </c>
    </row>
    <row r="24" spans="1:28" x14ac:dyDescent="0.3">
      <c r="A24" s="1" t="s">
        <v>59</v>
      </c>
      <c r="B24" s="1" t="s">
        <v>46</v>
      </c>
      <c r="C24" s="27" t="s">
        <v>55</v>
      </c>
      <c r="D24" s="38">
        <v>13</v>
      </c>
      <c r="E24" s="27">
        <v>40</v>
      </c>
      <c r="F24" s="27">
        <v>6</v>
      </c>
      <c r="G24" s="27">
        <v>14</v>
      </c>
      <c r="H24" s="27"/>
      <c r="I24" s="27"/>
      <c r="J24" s="27">
        <v>6</v>
      </c>
      <c r="K24" s="27">
        <v>7</v>
      </c>
      <c r="L24" s="76"/>
      <c r="M24" s="27">
        <v>4</v>
      </c>
      <c r="N24" s="27">
        <f>SUM(L24:M24)</f>
        <v>4</v>
      </c>
      <c r="O24" s="39">
        <v>3</v>
      </c>
      <c r="P24" s="39">
        <v>5</v>
      </c>
      <c r="Q24" s="77"/>
      <c r="R24" s="77"/>
      <c r="S24" s="77"/>
      <c r="T24" s="39">
        <f>(H24*3)+((F24-H24)*2)+J24</f>
        <v>18</v>
      </c>
      <c r="U24" s="40">
        <f t="shared" si="2"/>
        <v>0.7</v>
      </c>
      <c r="V24" s="22">
        <v>355</v>
      </c>
      <c r="W24" s="22" t="s">
        <v>79</v>
      </c>
      <c r="X24" s="22" t="s">
        <v>80</v>
      </c>
      <c r="Y24" s="65">
        <v>1341</v>
      </c>
      <c r="Z24" s="41"/>
      <c r="AA24" s="1" t="s">
        <v>81</v>
      </c>
      <c r="AB24" s="28" t="s">
        <v>169</v>
      </c>
    </row>
    <row r="25" spans="1:28" x14ac:dyDescent="0.3">
      <c r="A25" s="1" t="s">
        <v>59</v>
      </c>
      <c r="B25" s="1" t="s">
        <v>46</v>
      </c>
      <c r="C25" s="56" t="s">
        <v>39</v>
      </c>
      <c r="D25" s="1"/>
      <c r="E25" s="56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56">
        <v>29</v>
      </c>
      <c r="S25" s="42"/>
      <c r="T25" s="42"/>
      <c r="U25" s="40" t="str">
        <f t="shared" ref="U25" si="3">_xlfn.IFNA("",((T25+Q25+N25-R25)+(O25*2))/E25)</f>
        <v/>
      </c>
      <c r="V25" s="22">
        <v>355</v>
      </c>
      <c r="W25" s="22" t="s">
        <v>79</v>
      </c>
      <c r="X25" s="22" t="s">
        <v>80</v>
      </c>
      <c r="Y25" s="65">
        <v>1341</v>
      </c>
      <c r="Z25" s="41"/>
      <c r="AA25" s="1" t="s">
        <v>81</v>
      </c>
      <c r="AB25" s="28" t="s">
        <v>169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30</v>
      </c>
      <c r="G26" s="44">
        <f t="shared" si="4"/>
        <v>57</v>
      </c>
      <c r="H26" s="44">
        <f t="shared" si="4"/>
        <v>0</v>
      </c>
      <c r="I26" s="44">
        <f t="shared" si="4"/>
        <v>0</v>
      </c>
      <c r="J26" s="44">
        <f t="shared" si="4"/>
        <v>26</v>
      </c>
      <c r="K26" s="44">
        <f t="shared" si="4"/>
        <v>39</v>
      </c>
      <c r="L26" s="44">
        <f t="shared" si="4"/>
        <v>0</v>
      </c>
      <c r="M26" s="44">
        <f t="shared" si="4"/>
        <v>23</v>
      </c>
      <c r="N26" s="44">
        <f t="shared" si="4"/>
        <v>23</v>
      </c>
      <c r="O26" s="44">
        <f t="shared" si="4"/>
        <v>22</v>
      </c>
      <c r="P26" s="44">
        <f t="shared" si="4"/>
        <v>33</v>
      </c>
      <c r="Q26" s="44">
        <f t="shared" si="4"/>
        <v>0</v>
      </c>
      <c r="R26" s="44">
        <f t="shared" si="4"/>
        <v>29</v>
      </c>
      <c r="S26" s="44">
        <f t="shared" si="4"/>
        <v>0</v>
      </c>
      <c r="T26" s="44">
        <f t="shared" si="4"/>
        <v>86</v>
      </c>
      <c r="U26" s="45">
        <f>((T26+Q26+N26-R26)+(O26*2))/E26</f>
        <v>0.51666666666666672</v>
      </c>
      <c r="V26" s="46">
        <v>355</v>
      </c>
      <c r="W26" s="46" t="s">
        <v>79</v>
      </c>
      <c r="X26" s="46" t="s">
        <v>80</v>
      </c>
      <c r="Y26" s="66">
        <v>1341</v>
      </c>
      <c r="Z26" s="47"/>
      <c r="AA26" s="43" t="s">
        <v>81</v>
      </c>
      <c r="AB26" s="68" t="s">
        <v>169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0.52631578947368418</v>
      </c>
      <c r="H27" s="27"/>
      <c r="I27" s="1"/>
      <c r="J27" s="48" t="s">
        <v>42</v>
      </c>
      <c r="K27" s="50">
        <f>J26/K26</f>
        <v>0.66666666666666663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113</v>
      </c>
      <c r="D35" s="38">
        <v>32</v>
      </c>
      <c r="E35" s="27" t="s">
        <v>270</v>
      </c>
      <c r="F35" s="27"/>
      <c r="G35" s="27"/>
      <c r="H35" s="27"/>
      <c r="I35" s="27"/>
      <c r="J35" s="27"/>
      <c r="K35" s="27"/>
      <c r="L35" s="76"/>
      <c r="M35" s="27"/>
      <c r="N35" s="27">
        <f>SUM(L35:M35)</f>
        <v>0</v>
      </c>
      <c r="O35" s="27"/>
      <c r="P35" s="39"/>
      <c r="Q35" s="76"/>
      <c r="R35" s="76"/>
      <c r="S35" s="76"/>
      <c r="T35" s="27">
        <f>+(F35*2)+J35</f>
        <v>0</v>
      </c>
      <c r="U35" s="40" t="str">
        <f>IFERROR(((T35+Q35+N35-R35)+(O35*2))/E35,"")</f>
        <v/>
      </c>
      <c r="V35" s="22">
        <v>355</v>
      </c>
      <c r="W35" s="22" t="s">
        <v>84</v>
      </c>
      <c r="X35" s="22" t="s">
        <v>85</v>
      </c>
      <c r="Y35" s="65">
        <v>1341</v>
      </c>
      <c r="Z35" s="41"/>
      <c r="AA35" s="1" t="s">
        <v>114</v>
      </c>
      <c r="AB35" s="28" t="s">
        <v>170</v>
      </c>
    </row>
    <row r="36" spans="1:28" x14ac:dyDescent="0.3">
      <c r="A36" s="1" t="s">
        <v>46</v>
      </c>
      <c r="B36" s="1" t="s">
        <v>59</v>
      </c>
      <c r="C36" s="27" t="s">
        <v>116</v>
      </c>
      <c r="D36" s="38">
        <v>10</v>
      </c>
      <c r="E36" s="27">
        <v>42</v>
      </c>
      <c r="F36" s="27">
        <v>7</v>
      </c>
      <c r="G36" s="27">
        <v>11</v>
      </c>
      <c r="H36" s="27"/>
      <c r="I36" s="27"/>
      <c r="J36" s="27">
        <v>0</v>
      </c>
      <c r="K36" s="27">
        <v>3</v>
      </c>
      <c r="L36" s="76"/>
      <c r="M36" s="27">
        <v>2</v>
      </c>
      <c r="N36" s="27">
        <f t="shared" ref="N36:N41" si="5">SUM(L36:M36)</f>
        <v>2</v>
      </c>
      <c r="O36" s="39">
        <v>5</v>
      </c>
      <c r="P36" s="39">
        <v>4</v>
      </c>
      <c r="Q36" s="77"/>
      <c r="R36" s="77"/>
      <c r="S36" s="77"/>
      <c r="T36" s="27">
        <f t="shared" ref="T36:T46" si="6">+(F36*2)+J36</f>
        <v>14</v>
      </c>
      <c r="U36" s="40">
        <f t="shared" ref="U36:U46" si="7">IFERROR(((T36+Q36+N36-R36)+(O36*2))/E36,"")</f>
        <v>0.61904761904761907</v>
      </c>
      <c r="V36" s="22">
        <v>355</v>
      </c>
      <c r="W36" s="22" t="s">
        <v>84</v>
      </c>
      <c r="X36" s="22" t="s">
        <v>85</v>
      </c>
      <c r="Y36" s="65">
        <v>1341</v>
      </c>
      <c r="Z36" s="41"/>
      <c r="AA36" s="1" t="s">
        <v>114</v>
      </c>
      <c r="AB36" s="28" t="s">
        <v>170</v>
      </c>
    </row>
    <row r="37" spans="1:28" x14ac:dyDescent="0.3">
      <c r="A37" s="1" t="s">
        <v>46</v>
      </c>
      <c r="B37" s="1" t="s">
        <v>59</v>
      </c>
      <c r="C37" s="27" t="s">
        <v>117</v>
      </c>
      <c r="D37" s="38">
        <v>20</v>
      </c>
      <c r="E37" s="27" t="s">
        <v>270</v>
      </c>
      <c r="F37" s="27"/>
      <c r="G37" s="27"/>
      <c r="H37" s="27"/>
      <c r="I37" s="27"/>
      <c r="J37" s="27"/>
      <c r="K37" s="27"/>
      <c r="L37" s="76"/>
      <c r="M37" s="27"/>
      <c r="N37" s="27">
        <f t="shared" si="5"/>
        <v>0</v>
      </c>
      <c r="O37" s="39"/>
      <c r="P37" s="39"/>
      <c r="Q37" s="77"/>
      <c r="R37" s="77"/>
      <c r="S37" s="77"/>
      <c r="T37" s="27">
        <f t="shared" si="6"/>
        <v>0</v>
      </c>
      <c r="U37" s="40" t="str">
        <f t="shared" si="7"/>
        <v/>
      </c>
      <c r="V37" s="22">
        <v>355</v>
      </c>
      <c r="W37" s="22" t="s">
        <v>84</v>
      </c>
      <c r="X37" s="22" t="s">
        <v>85</v>
      </c>
      <c r="Y37" s="65">
        <v>1341</v>
      </c>
      <c r="Z37" s="41"/>
      <c r="AA37" s="1" t="s">
        <v>114</v>
      </c>
      <c r="AB37" s="28" t="s">
        <v>170</v>
      </c>
    </row>
    <row r="38" spans="1:28" x14ac:dyDescent="0.3">
      <c r="A38" s="1" t="s">
        <v>46</v>
      </c>
      <c r="B38" s="1" t="s">
        <v>59</v>
      </c>
      <c r="C38" s="27" t="s">
        <v>118</v>
      </c>
      <c r="D38" s="38">
        <v>44</v>
      </c>
      <c r="E38" s="27">
        <v>44</v>
      </c>
      <c r="F38" s="27">
        <v>10</v>
      </c>
      <c r="G38" s="27">
        <v>19</v>
      </c>
      <c r="H38" s="27"/>
      <c r="I38" s="27"/>
      <c r="J38" s="27">
        <v>6</v>
      </c>
      <c r="K38" s="27">
        <v>7</v>
      </c>
      <c r="L38" s="76"/>
      <c r="M38" s="27">
        <v>2</v>
      </c>
      <c r="N38" s="27">
        <f t="shared" si="5"/>
        <v>2</v>
      </c>
      <c r="O38" s="39">
        <v>3</v>
      </c>
      <c r="P38" s="39">
        <v>2</v>
      </c>
      <c r="Q38" s="77"/>
      <c r="R38" s="77"/>
      <c r="S38" s="77"/>
      <c r="T38" s="27">
        <f t="shared" si="6"/>
        <v>26</v>
      </c>
      <c r="U38" s="40">
        <f t="shared" si="7"/>
        <v>0.77272727272727271</v>
      </c>
      <c r="V38" s="22">
        <v>355</v>
      </c>
      <c r="W38" s="22" t="s">
        <v>84</v>
      </c>
      <c r="X38" s="22" t="s">
        <v>85</v>
      </c>
      <c r="Y38" s="65">
        <v>1341</v>
      </c>
      <c r="Z38" s="41" t="s">
        <v>263</v>
      </c>
      <c r="AA38" s="1" t="s">
        <v>114</v>
      </c>
      <c r="AB38" s="28" t="s">
        <v>170</v>
      </c>
    </row>
    <row r="39" spans="1:28" x14ac:dyDescent="0.3">
      <c r="A39" s="1" t="s">
        <v>46</v>
      </c>
      <c r="B39" s="1" t="s">
        <v>59</v>
      </c>
      <c r="C39" s="27" t="s">
        <v>119</v>
      </c>
      <c r="D39" s="38">
        <v>30</v>
      </c>
      <c r="E39" s="27">
        <v>23</v>
      </c>
      <c r="F39" s="27">
        <v>2</v>
      </c>
      <c r="G39" s="27">
        <v>7</v>
      </c>
      <c r="H39" s="27"/>
      <c r="I39" s="27"/>
      <c r="J39" s="27">
        <v>5</v>
      </c>
      <c r="K39" s="27">
        <v>10</v>
      </c>
      <c r="L39" s="76"/>
      <c r="M39" s="27">
        <v>3</v>
      </c>
      <c r="N39" s="27">
        <f t="shared" si="5"/>
        <v>3</v>
      </c>
      <c r="O39" s="39">
        <v>0</v>
      </c>
      <c r="P39" s="39">
        <v>5</v>
      </c>
      <c r="Q39" s="77"/>
      <c r="R39" s="77"/>
      <c r="S39" s="77"/>
      <c r="T39" s="27">
        <f t="shared" si="6"/>
        <v>9</v>
      </c>
      <c r="U39" s="40">
        <f t="shared" si="7"/>
        <v>0.52173913043478259</v>
      </c>
      <c r="V39" s="22">
        <v>355</v>
      </c>
      <c r="W39" s="22" t="s">
        <v>84</v>
      </c>
      <c r="X39" s="22" t="s">
        <v>85</v>
      </c>
      <c r="Y39" s="65">
        <v>1341</v>
      </c>
      <c r="Z39" s="41"/>
      <c r="AA39" s="1" t="s">
        <v>114</v>
      </c>
      <c r="AB39" s="28" t="s">
        <v>170</v>
      </c>
    </row>
    <row r="40" spans="1:28" x14ac:dyDescent="0.3">
      <c r="A40" s="1" t="s">
        <v>46</v>
      </c>
      <c r="B40" s="1" t="s">
        <v>59</v>
      </c>
      <c r="C40" s="27" t="s">
        <v>105</v>
      </c>
      <c r="D40" s="38">
        <v>25</v>
      </c>
      <c r="E40" s="27">
        <v>24</v>
      </c>
      <c r="F40" s="27">
        <v>2</v>
      </c>
      <c r="G40" s="27">
        <v>5</v>
      </c>
      <c r="H40" s="27"/>
      <c r="I40" s="27"/>
      <c r="J40" s="27">
        <v>2</v>
      </c>
      <c r="K40" s="27">
        <v>2</v>
      </c>
      <c r="L40" s="76"/>
      <c r="M40" s="27">
        <v>2</v>
      </c>
      <c r="N40" s="27">
        <f t="shared" si="5"/>
        <v>2</v>
      </c>
      <c r="O40" s="39">
        <v>3</v>
      </c>
      <c r="P40" s="39">
        <v>5</v>
      </c>
      <c r="Q40" s="77"/>
      <c r="R40" s="77"/>
      <c r="S40" s="77"/>
      <c r="T40" s="27">
        <f t="shared" si="6"/>
        <v>6</v>
      </c>
      <c r="U40" s="40">
        <f t="shared" si="7"/>
        <v>0.58333333333333337</v>
      </c>
      <c r="V40" s="22">
        <v>355</v>
      </c>
      <c r="W40" s="22" t="s">
        <v>84</v>
      </c>
      <c r="X40" s="22" t="s">
        <v>85</v>
      </c>
      <c r="Y40" s="65">
        <v>1341</v>
      </c>
      <c r="Z40" s="41"/>
      <c r="AA40" s="1" t="s">
        <v>114</v>
      </c>
      <c r="AB40" s="28" t="s">
        <v>170</v>
      </c>
    </row>
    <row r="41" spans="1:28" x14ac:dyDescent="0.3">
      <c r="A41" s="1" t="s">
        <v>46</v>
      </c>
      <c r="B41" s="1" t="s">
        <v>59</v>
      </c>
      <c r="C41" s="27" t="s">
        <v>120</v>
      </c>
      <c r="D41" s="38">
        <v>11</v>
      </c>
      <c r="E41" s="27">
        <v>24</v>
      </c>
      <c r="F41" s="27">
        <v>2</v>
      </c>
      <c r="G41" s="27">
        <v>8</v>
      </c>
      <c r="H41" s="27"/>
      <c r="I41" s="27"/>
      <c r="J41" s="27">
        <v>6</v>
      </c>
      <c r="K41" s="27">
        <v>7</v>
      </c>
      <c r="L41" s="76"/>
      <c r="M41" s="27">
        <v>4</v>
      </c>
      <c r="N41" s="27">
        <f t="shared" si="5"/>
        <v>4</v>
      </c>
      <c r="O41" s="39">
        <v>2</v>
      </c>
      <c r="P41" s="39">
        <v>1</v>
      </c>
      <c r="Q41" s="77"/>
      <c r="R41" s="77"/>
      <c r="S41" s="77"/>
      <c r="T41" s="27">
        <f t="shared" si="6"/>
        <v>10</v>
      </c>
      <c r="U41" s="40">
        <f t="shared" si="7"/>
        <v>0.75</v>
      </c>
      <c r="V41" s="22">
        <v>355</v>
      </c>
      <c r="W41" s="22" t="s">
        <v>84</v>
      </c>
      <c r="X41" s="22" t="s">
        <v>85</v>
      </c>
      <c r="Y41" s="65">
        <v>1341</v>
      </c>
      <c r="Z41" s="41"/>
      <c r="AA41" s="1" t="s">
        <v>114</v>
      </c>
      <c r="AB41" s="28" t="s">
        <v>170</v>
      </c>
    </row>
    <row r="42" spans="1:28" x14ac:dyDescent="0.3">
      <c r="A42" s="1" t="s">
        <v>46</v>
      </c>
      <c r="B42" s="1" t="s">
        <v>59</v>
      </c>
      <c r="C42" s="27" t="s">
        <v>121</v>
      </c>
      <c r="D42" s="38">
        <v>55</v>
      </c>
      <c r="E42" s="27" t="s">
        <v>270</v>
      </c>
      <c r="F42" s="27"/>
      <c r="G42" s="27"/>
      <c r="H42" s="27"/>
      <c r="I42" s="27"/>
      <c r="J42" s="27"/>
      <c r="K42" s="27"/>
      <c r="L42" s="76"/>
      <c r="M42" s="27"/>
      <c r="N42" s="27">
        <f>SUM(L42:M42)</f>
        <v>0</v>
      </c>
      <c r="O42" s="39"/>
      <c r="P42" s="39"/>
      <c r="Q42" s="77"/>
      <c r="R42" s="77"/>
      <c r="S42" s="77"/>
      <c r="T42" s="27">
        <f t="shared" si="6"/>
        <v>0</v>
      </c>
      <c r="U42" s="40" t="str">
        <f t="shared" si="7"/>
        <v/>
      </c>
      <c r="V42" s="22">
        <v>355</v>
      </c>
      <c r="W42" s="22" t="s">
        <v>84</v>
      </c>
      <c r="X42" s="22" t="s">
        <v>85</v>
      </c>
      <c r="Y42" s="65">
        <v>1341</v>
      </c>
      <c r="Z42" s="41"/>
      <c r="AA42" s="1" t="s">
        <v>114</v>
      </c>
      <c r="AB42" s="28" t="s">
        <v>170</v>
      </c>
    </row>
    <row r="43" spans="1:28" x14ac:dyDescent="0.3">
      <c r="A43" s="1" t="s">
        <v>46</v>
      </c>
      <c r="B43" s="1" t="s">
        <v>59</v>
      </c>
      <c r="C43" s="27" t="s">
        <v>122</v>
      </c>
      <c r="D43" s="38">
        <v>31</v>
      </c>
      <c r="E43" s="27">
        <v>25</v>
      </c>
      <c r="F43" s="27">
        <v>5</v>
      </c>
      <c r="G43" s="27">
        <v>6</v>
      </c>
      <c r="H43" s="27"/>
      <c r="I43" s="27"/>
      <c r="J43" s="27">
        <v>4</v>
      </c>
      <c r="K43" s="27">
        <v>4</v>
      </c>
      <c r="L43" s="76"/>
      <c r="M43" s="27">
        <v>7</v>
      </c>
      <c r="N43" s="27">
        <f>SUM(L43:M43)</f>
        <v>7</v>
      </c>
      <c r="O43" s="39">
        <v>6</v>
      </c>
      <c r="P43" s="56">
        <v>6</v>
      </c>
      <c r="Q43" s="77"/>
      <c r="R43" s="77"/>
      <c r="S43" s="77"/>
      <c r="T43" s="27">
        <f t="shared" si="6"/>
        <v>14</v>
      </c>
      <c r="U43" s="40">
        <f t="shared" si="7"/>
        <v>1.32</v>
      </c>
      <c r="V43" s="22">
        <v>355</v>
      </c>
      <c r="W43" s="22" t="s">
        <v>84</v>
      </c>
      <c r="X43" s="22" t="s">
        <v>85</v>
      </c>
      <c r="Y43" s="65">
        <v>1341</v>
      </c>
      <c r="Z43" s="41"/>
      <c r="AA43" s="1" t="s">
        <v>114</v>
      </c>
      <c r="AB43" s="28" t="s">
        <v>170</v>
      </c>
    </row>
    <row r="44" spans="1:28" x14ac:dyDescent="0.3">
      <c r="A44" s="1" t="s">
        <v>46</v>
      </c>
      <c r="B44" s="1" t="s">
        <v>59</v>
      </c>
      <c r="C44" s="27" t="s">
        <v>123</v>
      </c>
      <c r="D44" s="38">
        <v>33</v>
      </c>
      <c r="E44" s="27">
        <v>29</v>
      </c>
      <c r="F44" s="27">
        <v>3</v>
      </c>
      <c r="G44" s="27">
        <v>7</v>
      </c>
      <c r="H44" s="27"/>
      <c r="I44" s="27"/>
      <c r="J44" s="27">
        <v>0</v>
      </c>
      <c r="K44" s="27">
        <v>0</v>
      </c>
      <c r="L44" s="76"/>
      <c r="M44" s="27">
        <v>0</v>
      </c>
      <c r="N44" s="27">
        <f>SUM(L44:M44)</f>
        <v>0</v>
      </c>
      <c r="O44" s="39">
        <v>3</v>
      </c>
      <c r="P44" s="39">
        <v>1</v>
      </c>
      <c r="Q44" s="77"/>
      <c r="R44" s="77"/>
      <c r="S44" s="77"/>
      <c r="T44" s="27">
        <f t="shared" si="6"/>
        <v>6</v>
      </c>
      <c r="U44" s="40">
        <f t="shared" si="7"/>
        <v>0.41379310344827586</v>
      </c>
      <c r="V44" s="22">
        <v>355</v>
      </c>
      <c r="W44" s="22" t="s">
        <v>84</v>
      </c>
      <c r="X44" s="22" t="s">
        <v>85</v>
      </c>
      <c r="Y44" s="65">
        <v>1341</v>
      </c>
      <c r="Z44" s="41"/>
      <c r="AA44" s="1" t="s">
        <v>114</v>
      </c>
      <c r="AB44" s="28" t="s">
        <v>170</v>
      </c>
    </row>
    <row r="45" spans="1:28" x14ac:dyDescent="0.3">
      <c r="A45" s="1" t="s">
        <v>46</v>
      </c>
      <c r="B45" s="1" t="s">
        <v>59</v>
      </c>
      <c r="C45" s="27" t="s">
        <v>124</v>
      </c>
      <c r="D45" s="38">
        <v>23</v>
      </c>
      <c r="E45" s="27">
        <v>6</v>
      </c>
      <c r="F45" s="27">
        <v>0</v>
      </c>
      <c r="G45" s="27">
        <v>0</v>
      </c>
      <c r="H45" s="27"/>
      <c r="I45" s="27"/>
      <c r="J45" s="27">
        <v>2</v>
      </c>
      <c r="K45" s="27">
        <v>2</v>
      </c>
      <c r="L45" s="76"/>
      <c r="M45" s="27">
        <v>1</v>
      </c>
      <c r="N45" s="27">
        <f>SUM(L45:M45)</f>
        <v>1</v>
      </c>
      <c r="O45" s="39">
        <v>0</v>
      </c>
      <c r="P45" s="39">
        <v>0</v>
      </c>
      <c r="Q45" s="77"/>
      <c r="R45" s="77"/>
      <c r="S45" s="77"/>
      <c r="T45" s="27">
        <f t="shared" si="6"/>
        <v>2</v>
      </c>
      <c r="U45" s="40">
        <f t="shared" si="7"/>
        <v>0.5</v>
      </c>
      <c r="V45" s="22">
        <v>355</v>
      </c>
      <c r="W45" s="22" t="s">
        <v>84</v>
      </c>
      <c r="X45" s="22" t="s">
        <v>85</v>
      </c>
      <c r="Y45" s="65">
        <v>1341</v>
      </c>
      <c r="Z45" s="41"/>
      <c r="AA45" s="1" t="s">
        <v>114</v>
      </c>
      <c r="AB45" s="28" t="s">
        <v>170</v>
      </c>
    </row>
    <row r="46" spans="1:28" x14ac:dyDescent="0.3">
      <c r="A46" s="1" t="s">
        <v>46</v>
      </c>
      <c r="B46" s="1" t="s">
        <v>59</v>
      </c>
      <c r="C46" s="27" t="s">
        <v>125</v>
      </c>
      <c r="D46" s="38">
        <v>22</v>
      </c>
      <c r="E46" s="27">
        <v>23</v>
      </c>
      <c r="F46" s="27">
        <v>2</v>
      </c>
      <c r="G46" s="27">
        <v>2</v>
      </c>
      <c r="H46" s="27"/>
      <c r="I46" s="27"/>
      <c r="J46" s="27">
        <v>8</v>
      </c>
      <c r="K46" s="27">
        <v>9</v>
      </c>
      <c r="L46" s="76"/>
      <c r="M46" s="27">
        <v>11</v>
      </c>
      <c r="N46" s="27">
        <f>SUM(L46:M46)</f>
        <v>11</v>
      </c>
      <c r="O46" s="39">
        <v>1</v>
      </c>
      <c r="P46" s="39">
        <v>4</v>
      </c>
      <c r="Q46" s="77"/>
      <c r="R46" s="77"/>
      <c r="S46" s="77"/>
      <c r="T46" s="27">
        <f t="shared" si="6"/>
        <v>12</v>
      </c>
      <c r="U46" s="40">
        <f t="shared" si="7"/>
        <v>1.0869565217391304</v>
      </c>
      <c r="V46" s="22">
        <v>355</v>
      </c>
      <c r="W46" s="22" t="s">
        <v>84</v>
      </c>
      <c r="X46" s="22" t="s">
        <v>85</v>
      </c>
      <c r="Y46" s="65">
        <v>1341</v>
      </c>
      <c r="Z46" s="41"/>
      <c r="AA46" s="1" t="s">
        <v>114</v>
      </c>
      <c r="AB46" s="28" t="s">
        <v>170</v>
      </c>
    </row>
    <row r="47" spans="1:28" x14ac:dyDescent="0.3">
      <c r="A47" s="1" t="s">
        <v>46</v>
      </c>
      <c r="B47" s="1" t="s">
        <v>59</v>
      </c>
      <c r="C47" s="56" t="s">
        <v>39</v>
      </c>
      <c r="D47" s="1"/>
      <c r="E47" s="56"/>
      <c r="F47" s="42"/>
      <c r="G47" s="42"/>
      <c r="H47" s="42"/>
      <c r="I47" s="42"/>
      <c r="J47" s="42"/>
      <c r="K47" s="56"/>
      <c r="L47" s="42"/>
      <c r="M47" s="42"/>
      <c r="N47" s="27"/>
      <c r="O47" s="42"/>
      <c r="P47" s="42"/>
      <c r="Q47" s="42"/>
      <c r="R47" s="56">
        <v>24</v>
      </c>
      <c r="S47" s="42"/>
      <c r="T47" s="27"/>
      <c r="U47" s="40" t="str">
        <f t="shared" ref="U47" si="8">_xlfn.IFNA("",((T47+Q47+N47-R47)+(O47*2))/E47)</f>
        <v/>
      </c>
      <c r="V47" s="22">
        <v>355</v>
      </c>
      <c r="W47" s="22" t="s">
        <v>84</v>
      </c>
      <c r="X47" s="22" t="s">
        <v>85</v>
      </c>
      <c r="Y47" s="65">
        <v>1341</v>
      </c>
      <c r="Z47" s="41"/>
      <c r="AA47" s="1" t="s">
        <v>114</v>
      </c>
      <c r="AB47" s="28" t="s">
        <v>170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33</v>
      </c>
      <c r="G48" s="44">
        <f t="shared" si="9"/>
        <v>65</v>
      </c>
      <c r="H48" s="44">
        <f t="shared" si="9"/>
        <v>0</v>
      </c>
      <c r="I48" s="44">
        <f t="shared" si="9"/>
        <v>0</v>
      </c>
      <c r="J48" s="44">
        <f t="shared" si="9"/>
        <v>33</v>
      </c>
      <c r="K48" s="44">
        <f t="shared" si="9"/>
        <v>44</v>
      </c>
      <c r="L48" s="44">
        <f t="shared" si="9"/>
        <v>0</v>
      </c>
      <c r="M48" s="44">
        <f t="shared" si="9"/>
        <v>32</v>
      </c>
      <c r="N48" s="44">
        <f t="shared" si="9"/>
        <v>32</v>
      </c>
      <c r="O48" s="44">
        <f t="shared" si="9"/>
        <v>23</v>
      </c>
      <c r="P48" s="44">
        <f t="shared" si="9"/>
        <v>28</v>
      </c>
      <c r="Q48" s="44">
        <f t="shared" si="9"/>
        <v>0</v>
      </c>
      <c r="R48" s="44">
        <f t="shared" si="9"/>
        <v>24</v>
      </c>
      <c r="S48" s="44">
        <f t="shared" si="9"/>
        <v>0</v>
      </c>
      <c r="T48" s="44">
        <f t="shared" si="9"/>
        <v>99</v>
      </c>
      <c r="U48" s="45">
        <f>((T48+Q48+N48-R48)+(O48*2))/E48</f>
        <v>0.63749999999999996</v>
      </c>
      <c r="V48" s="46">
        <v>355</v>
      </c>
      <c r="W48" s="46" t="s">
        <v>84</v>
      </c>
      <c r="X48" s="46" t="s">
        <v>85</v>
      </c>
      <c r="Y48" s="66">
        <v>1341</v>
      </c>
      <c r="Z48" s="72" t="s">
        <v>255</v>
      </c>
      <c r="AA48" s="43" t="s">
        <v>114</v>
      </c>
      <c r="AB48" s="68" t="s">
        <v>170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0.50769230769230766</v>
      </c>
      <c r="H49" s="27"/>
      <c r="I49" s="1"/>
      <c r="J49" s="48" t="s">
        <v>42</v>
      </c>
      <c r="K49" s="50">
        <f>J48/K48</f>
        <v>0.75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256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</sheetData>
  <sheetProtection sheet="1" objects="1" scenarios="1"/>
  <sortState xmlns:xlrd2="http://schemas.microsoft.com/office/spreadsheetml/2017/richdata2" ref="C13:D24">
    <sortCondition ref="C13:C2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5F58-434D-4779-87F3-5E17718558B9}">
  <sheetPr>
    <tabColor rgb="FF92D050"/>
  </sheetPr>
  <dimension ref="A1:AB51"/>
  <sheetViews>
    <sheetView topLeftCell="A28" workbookViewId="0">
      <selection activeCell="C33" sqref="C33:U48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8.77734375" customWidth="1"/>
    <col min="27" max="27" width="11.109375" customWidth="1"/>
    <col min="28" max="28" width="8.33203125" customWidth="1"/>
  </cols>
  <sheetData>
    <row r="1" spans="1:28" x14ac:dyDescent="0.3">
      <c r="Z1" s="62" t="s">
        <v>257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149</v>
      </c>
      <c r="D4" s="7" t="s">
        <v>5</v>
      </c>
      <c r="E4" s="8"/>
      <c r="F4" s="5"/>
      <c r="G4" s="1"/>
      <c r="J4" s="15" t="s">
        <v>150</v>
      </c>
      <c r="K4" s="16" t="s">
        <v>45</v>
      </c>
      <c r="L4" s="17"/>
      <c r="M4" s="18"/>
      <c r="N4" s="19">
        <v>18</v>
      </c>
      <c r="O4" s="19">
        <v>21</v>
      </c>
      <c r="P4" s="19">
        <v>28</v>
      </c>
      <c r="Q4" s="19">
        <v>29</v>
      </c>
      <c r="R4" s="20"/>
      <c r="S4" s="21">
        <f>SUM(N4:R4)</f>
        <v>96</v>
      </c>
      <c r="T4" s="22">
        <v>396</v>
      </c>
    </row>
    <row r="5" spans="1:28" x14ac:dyDescent="0.3">
      <c r="B5" s="1"/>
      <c r="C5" s="6" t="s">
        <v>258</v>
      </c>
      <c r="D5" s="7" t="s">
        <v>6</v>
      </c>
      <c r="E5" s="1"/>
      <c r="F5" s="1"/>
      <c r="G5" s="1"/>
      <c r="J5" s="15" t="s">
        <v>151</v>
      </c>
      <c r="K5" s="16" t="s">
        <v>72</v>
      </c>
      <c r="L5" s="17"/>
      <c r="M5" s="18"/>
      <c r="N5" s="19">
        <v>21</v>
      </c>
      <c r="O5" s="19">
        <v>26</v>
      </c>
      <c r="P5" s="19">
        <v>26</v>
      </c>
      <c r="Q5" s="19">
        <v>17</v>
      </c>
      <c r="R5" s="20"/>
      <c r="S5" s="21">
        <f>SUM(N5:R5)</f>
        <v>90</v>
      </c>
      <c r="T5" s="22">
        <v>396</v>
      </c>
      <c r="U5" s="1"/>
      <c r="V5" s="1"/>
      <c r="W5" s="1"/>
    </row>
    <row r="6" spans="1:28" x14ac:dyDescent="0.3">
      <c r="C6" s="23">
        <v>940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223</v>
      </c>
      <c r="D7" s="7" t="s">
        <v>8</v>
      </c>
      <c r="G7" s="1"/>
      <c r="S7" s="1"/>
      <c r="T7" s="25" t="s">
        <v>9</v>
      </c>
      <c r="U7" s="1"/>
      <c r="V7" s="26">
        <v>396</v>
      </c>
      <c r="W7" s="1"/>
    </row>
    <row r="8" spans="1:28" x14ac:dyDescent="0.3">
      <c r="B8" s="1"/>
      <c r="C8" s="24" t="s">
        <v>224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England Gulls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10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48</v>
      </c>
      <c r="D13" s="38">
        <v>6</v>
      </c>
      <c r="E13" s="27">
        <v>39</v>
      </c>
      <c r="F13" s="27">
        <v>8</v>
      </c>
      <c r="G13" s="27">
        <v>19</v>
      </c>
      <c r="H13" s="27"/>
      <c r="I13" s="27"/>
      <c r="J13" s="27">
        <v>4</v>
      </c>
      <c r="K13" s="27">
        <v>5</v>
      </c>
      <c r="L13" s="27">
        <v>4</v>
      </c>
      <c r="M13" s="27">
        <v>1</v>
      </c>
      <c r="N13" s="27">
        <f t="shared" ref="N13:N23" si="0">SUM(L13:M13)</f>
        <v>5</v>
      </c>
      <c r="O13" s="27">
        <v>2</v>
      </c>
      <c r="P13" s="39">
        <v>4</v>
      </c>
      <c r="Q13" s="27">
        <v>0</v>
      </c>
      <c r="R13" s="27">
        <v>1</v>
      </c>
      <c r="S13" s="27">
        <v>3</v>
      </c>
      <c r="T13" s="27">
        <f t="shared" ref="T13:T23" si="1">(H13*3)+((F13-H13)*2)+J13</f>
        <v>20</v>
      </c>
      <c r="U13" s="40">
        <f t="shared" ref="U13:U23" si="2">IFERROR(((T13+Q13+N13-R13)+(O13*2))/E13,"")</f>
        <v>0.71794871794871795</v>
      </c>
      <c r="V13" s="22">
        <v>396</v>
      </c>
      <c r="W13" s="22" t="s">
        <v>84</v>
      </c>
      <c r="X13" s="22" t="s">
        <v>85</v>
      </c>
      <c r="Y13" s="65">
        <v>940</v>
      </c>
      <c r="Z13" s="41"/>
      <c r="AA13" s="1" t="s">
        <v>103</v>
      </c>
      <c r="AB13" s="28" t="s">
        <v>130</v>
      </c>
    </row>
    <row r="14" spans="1:28" x14ac:dyDescent="0.3">
      <c r="A14" s="1" t="s">
        <v>71</v>
      </c>
      <c r="B14" s="1" t="s">
        <v>46</v>
      </c>
      <c r="C14" s="27" t="s">
        <v>57</v>
      </c>
      <c r="D14" s="38">
        <v>44</v>
      </c>
      <c r="E14" s="27" t="s">
        <v>269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9"/>
      <c r="Q14" s="27"/>
      <c r="R14" s="27"/>
      <c r="S14" s="27"/>
      <c r="T14" s="27"/>
      <c r="U14" s="40"/>
      <c r="V14" s="22">
        <v>396</v>
      </c>
      <c r="W14" s="22" t="s">
        <v>84</v>
      </c>
      <c r="X14" s="22" t="s">
        <v>85</v>
      </c>
      <c r="Y14" s="65">
        <v>940</v>
      </c>
      <c r="Z14" s="41"/>
      <c r="AA14" s="1" t="s">
        <v>103</v>
      </c>
      <c r="AB14" s="28" t="s">
        <v>130</v>
      </c>
    </row>
    <row r="15" spans="1:28" x14ac:dyDescent="0.3">
      <c r="A15" s="1" t="s">
        <v>71</v>
      </c>
      <c r="B15" s="1" t="s">
        <v>46</v>
      </c>
      <c r="C15" s="27" t="s">
        <v>105</v>
      </c>
      <c r="D15" s="38">
        <v>22</v>
      </c>
      <c r="E15" s="27">
        <v>29</v>
      </c>
      <c r="F15" s="27">
        <v>3</v>
      </c>
      <c r="G15" s="27">
        <v>13</v>
      </c>
      <c r="H15" s="27"/>
      <c r="I15" s="27"/>
      <c r="J15" s="27">
        <v>1</v>
      </c>
      <c r="K15" s="27">
        <v>2</v>
      </c>
      <c r="L15" s="27">
        <v>3</v>
      </c>
      <c r="M15" s="27">
        <v>2</v>
      </c>
      <c r="N15" s="27">
        <f t="shared" si="0"/>
        <v>5</v>
      </c>
      <c r="O15" s="39">
        <v>0</v>
      </c>
      <c r="P15" s="39">
        <v>2</v>
      </c>
      <c r="Q15" s="39">
        <v>1</v>
      </c>
      <c r="R15" s="39">
        <v>3</v>
      </c>
      <c r="S15" s="39">
        <v>1</v>
      </c>
      <c r="T15" s="39">
        <f t="shared" si="1"/>
        <v>7</v>
      </c>
      <c r="U15" s="40">
        <f t="shared" si="2"/>
        <v>0.34482758620689657</v>
      </c>
      <c r="V15" s="22">
        <v>396</v>
      </c>
      <c r="W15" s="22" t="s">
        <v>84</v>
      </c>
      <c r="X15" s="22" t="s">
        <v>85</v>
      </c>
      <c r="Y15" s="65">
        <v>940</v>
      </c>
      <c r="Z15" s="41"/>
      <c r="AA15" s="1" t="s">
        <v>103</v>
      </c>
      <c r="AB15" s="28" t="s">
        <v>130</v>
      </c>
    </row>
    <row r="16" spans="1:28" x14ac:dyDescent="0.3">
      <c r="A16" s="1" t="s">
        <v>71</v>
      </c>
      <c r="B16" s="1" t="s">
        <v>46</v>
      </c>
      <c r="C16" s="27" t="s">
        <v>106</v>
      </c>
      <c r="D16" s="38">
        <v>8</v>
      </c>
      <c r="E16" s="27">
        <v>29</v>
      </c>
      <c r="F16" s="27">
        <v>2</v>
      </c>
      <c r="G16" s="27">
        <v>9</v>
      </c>
      <c r="H16" s="27"/>
      <c r="I16" s="27"/>
      <c r="J16" s="27">
        <v>2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0</v>
      </c>
      <c r="P16" s="39">
        <v>0</v>
      </c>
      <c r="Q16" s="39">
        <v>1</v>
      </c>
      <c r="R16" s="39">
        <v>0</v>
      </c>
      <c r="S16" s="39">
        <v>0</v>
      </c>
      <c r="T16" s="39">
        <f t="shared" si="1"/>
        <v>6</v>
      </c>
      <c r="U16" s="40">
        <f t="shared" si="2"/>
        <v>0.27586206896551724</v>
      </c>
      <c r="V16" s="22">
        <v>396</v>
      </c>
      <c r="W16" s="22" t="s">
        <v>84</v>
      </c>
      <c r="X16" s="22" t="s">
        <v>85</v>
      </c>
      <c r="Y16" s="65">
        <v>940</v>
      </c>
      <c r="Z16" s="41"/>
      <c r="AA16" s="1" t="s">
        <v>103</v>
      </c>
      <c r="AB16" s="28" t="s">
        <v>130</v>
      </c>
    </row>
    <row r="17" spans="1:28" x14ac:dyDescent="0.3">
      <c r="A17" s="1" t="s">
        <v>71</v>
      </c>
      <c r="B17" s="1" t="s">
        <v>46</v>
      </c>
      <c r="C17" s="27" t="s">
        <v>49</v>
      </c>
      <c r="D17" s="38">
        <v>33</v>
      </c>
      <c r="E17" s="27">
        <v>48</v>
      </c>
      <c r="F17" s="27">
        <v>6</v>
      </c>
      <c r="G17" s="27">
        <v>18</v>
      </c>
      <c r="H17" s="27"/>
      <c r="I17" s="27"/>
      <c r="J17" s="27">
        <v>9</v>
      </c>
      <c r="K17" s="27">
        <v>13</v>
      </c>
      <c r="L17" s="27">
        <v>6</v>
      </c>
      <c r="M17" s="27">
        <v>14</v>
      </c>
      <c r="N17" s="27">
        <f t="shared" si="0"/>
        <v>20</v>
      </c>
      <c r="O17" s="39">
        <v>0</v>
      </c>
      <c r="P17" s="39">
        <v>3</v>
      </c>
      <c r="Q17" s="39">
        <v>4</v>
      </c>
      <c r="R17" s="39">
        <v>2</v>
      </c>
      <c r="S17" s="39">
        <v>0</v>
      </c>
      <c r="T17" s="39">
        <f t="shared" si="1"/>
        <v>21</v>
      </c>
      <c r="U17" s="40">
        <f t="shared" si="2"/>
        <v>0.89583333333333337</v>
      </c>
      <c r="V17" s="22">
        <v>396</v>
      </c>
      <c r="W17" s="22" t="s">
        <v>84</v>
      </c>
      <c r="X17" s="22" t="s">
        <v>85</v>
      </c>
      <c r="Y17" s="65">
        <v>940</v>
      </c>
      <c r="Z17" s="41"/>
      <c r="AA17" s="1" t="s">
        <v>103</v>
      </c>
      <c r="AB17" s="28" t="s">
        <v>130</v>
      </c>
    </row>
    <row r="18" spans="1:28" x14ac:dyDescent="0.3">
      <c r="A18" s="1" t="s">
        <v>71</v>
      </c>
      <c r="B18" s="1" t="s">
        <v>46</v>
      </c>
      <c r="C18" s="27" t="s">
        <v>154</v>
      </c>
      <c r="D18" s="38">
        <v>25</v>
      </c>
      <c r="E18" s="27">
        <v>4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0</v>
      </c>
      <c r="Q18" s="39">
        <v>0</v>
      </c>
      <c r="R18" s="39">
        <v>0</v>
      </c>
      <c r="S18" s="39">
        <v>1</v>
      </c>
      <c r="T18" s="39">
        <f t="shared" si="1"/>
        <v>0</v>
      </c>
      <c r="U18" s="40">
        <f t="shared" si="2"/>
        <v>0.25</v>
      </c>
      <c r="V18" s="22">
        <v>396</v>
      </c>
      <c r="W18" s="22" t="s">
        <v>84</v>
      </c>
      <c r="X18" s="22" t="s">
        <v>85</v>
      </c>
      <c r="Y18" s="65">
        <v>940</v>
      </c>
      <c r="Z18" s="41"/>
      <c r="AA18" s="1" t="s">
        <v>103</v>
      </c>
      <c r="AB18" s="28" t="s">
        <v>130</v>
      </c>
    </row>
    <row r="19" spans="1:28" x14ac:dyDescent="0.3">
      <c r="A19" s="1" t="s">
        <v>71</v>
      </c>
      <c r="B19" s="1" t="s">
        <v>46</v>
      </c>
      <c r="C19" s="27" t="s">
        <v>51</v>
      </c>
      <c r="D19" s="38">
        <v>24</v>
      </c>
      <c r="E19" s="27">
        <v>46</v>
      </c>
      <c r="F19" s="27">
        <v>8</v>
      </c>
      <c r="G19" s="27">
        <v>15</v>
      </c>
      <c r="H19" s="27"/>
      <c r="I19" s="27"/>
      <c r="J19" s="27">
        <v>4</v>
      </c>
      <c r="K19" s="27">
        <v>5</v>
      </c>
      <c r="L19" s="27">
        <v>4</v>
      </c>
      <c r="M19" s="27">
        <v>6</v>
      </c>
      <c r="N19" s="27">
        <f t="shared" si="0"/>
        <v>10</v>
      </c>
      <c r="O19" s="39">
        <v>1</v>
      </c>
      <c r="P19" s="39">
        <v>5</v>
      </c>
      <c r="Q19" s="39">
        <v>1</v>
      </c>
      <c r="R19" s="39">
        <v>2</v>
      </c>
      <c r="S19" s="39">
        <v>0</v>
      </c>
      <c r="T19" s="39">
        <f t="shared" si="1"/>
        <v>20</v>
      </c>
      <c r="U19" s="40">
        <f t="shared" si="2"/>
        <v>0.67391304347826086</v>
      </c>
      <c r="V19" s="22">
        <v>396</v>
      </c>
      <c r="W19" s="22" t="s">
        <v>84</v>
      </c>
      <c r="X19" s="22" t="s">
        <v>85</v>
      </c>
      <c r="Y19" s="65">
        <v>940</v>
      </c>
      <c r="Z19" s="41"/>
      <c r="AA19" s="1" t="s">
        <v>103</v>
      </c>
      <c r="AB19" s="28" t="s">
        <v>130</v>
      </c>
    </row>
    <row r="20" spans="1:28" x14ac:dyDescent="0.3">
      <c r="A20" s="1" t="s">
        <v>71</v>
      </c>
      <c r="B20" s="1" t="s">
        <v>46</v>
      </c>
      <c r="C20" s="27" t="s">
        <v>52</v>
      </c>
      <c r="D20" s="38">
        <v>11</v>
      </c>
      <c r="E20" s="27">
        <v>10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27">
        <v>1</v>
      </c>
      <c r="M20" s="27">
        <v>0</v>
      </c>
      <c r="N20" s="27">
        <f t="shared" si="0"/>
        <v>1</v>
      </c>
      <c r="O20" s="39">
        <v>1</v>
      </c>
      <c r="P20" s="39">
        <v>0</v>
      </c>
      <c r="Q20" s="39">
        <v>1</v>
      </c>
      <c r="R20" s="39">
        <v>1</v>
      </c>
      <c r="S20" s="39">
        <v>0</v>
      </c>
      <c r="T20" s="39">
        <f t="shared" si="1"/>
        <v>2</v>
      </c>
      <c r="U20" s="40">
        <f t="shared" si="2"/>
        <v>0.5</v>
      </c>
      <c r="V20" s="22">
        <v>396</v>
      </c>
      <c r="W20" s="22" t="s">
        <v>84</v>
      </c>
      <c r="X20" s="22" t="s">
        <v>85</v>
      </c>
      <c r="Y20" s="65">
        <v>940</v>
      </c>
      <c r="Z20" s="41"/>
      <c r="AA20" s="1" t="s">
        <v>103</v>
      </c>
      <c r="AB20" s="28" t="s">
        <v>130</v>
      </c>
    </row>
    <row r="21" spans="1:28" x14ac:dyDescent="0.3">
      <c r="A21" s="1" t="s">
        <v>71</v>
      </c>
      <c r="B21" s="1" t="s">
        <v>46</v>
      </c>
      <c r="C21" s="27" t="s">
        <v>53</v>
      </c>
      <c r="D21" s="38">
        <v>32</v>
      </c>
      <c r="E21" s="27" t="s">
        <v>269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39"/>
      <c r="U21" s="40"/>
      <c r="V21" s="22">
        <v>396</v>
      </c>
      <c r="W21" s="22" t="s">
        <v>84</v>
      </c>
      <c r="X21" s="22" t="s">
        <v>85</v>
      </c>
      <c r="Y21" s="65">
        <v>940</v>
      </c>
      <c r="Z21" s="41"/>
      <c r="AA21" s="1" t="s">
        <v>103</v>
      </c>
      <c r="AB21" s="28" t="s">
        <v>130</v>
      </c>
    </row>
    <row r="22" spans="1:28" x14ac:dyDescent="0.3">
      <c r="A22" s="1" t="s">
        <v>71</v>
      </c>
      <c r="B22" s="1" t="s">
        <v>46</v>
      </c>
      <c r="C22" s="27" t="s">
        <v>54</v>
      </c>
      <c r="D22" s="38">
        <v>7</v>
      </c>
      <c r="E22" s="27">
        <v>3</v>
      </c>
      <c r="F22" s="27">
        <v>0</v>
      </c>
      <c r="G22" s="27">
        <v>0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0</v>
      </c>
      <c r="R22" s="39">
        <v>1</v>
      </c>
      <c r="S22" s="39">
        <v>0</v>
      </c>
      <c r="T22" s="39">
        <f t="shared" si="1"/>
        <v>0</v>
      </c>
      <c r="U22" s="83">
        <f t="shared" si="2"/>
        <v>-0.33333333333333331</v>
      </c>
      <c r="V22" s="22">
        <v>396</v>
      </c>
      <c r="W22" s="22" t="s">
        <v>84</v>
      </c>
      <c r="X22" s="22" t="s">
        <v>85</v>
      </c>
      <c r="Y22" s="65">
        <v>940</v>
      </c>
      <c r="Z22" s="41"/>
      <c r="AA22" s="1" t="s">
        <v>103</v>
      </c>
      <c r="AB22" s="28" t="s">
        <v>130</v>
      </c>
    </row>
    <row r="23" spans="1:28" x14ac:dyDescent="0.3">
      <c r="A23" s="1" t="s">
        <v>71</v>
      </c>
      <c r="B23" s="1" t="s">
        <v>46</v>
      </c>
      <c r="C23" s="27" t="s">
        <v>55</v>
      </c>
      <c r="D23" s="38">
        <v>13</v>
      </c>
      <c r="E23" s="27">
        <v>32</v>
      </c>
      <c r="F23" s="27">
        <v>8</v>
      </c>
      <c r="G23" s="27">
        <v>13</v>
      </c>
      <c r="H23" s="27"/>
      <c r="I23" s="27"/>
      <c r="J23" s="27">
        <v>4</v>
      </c>
      <c r="K23" s="27">
        <v>4</v>
      </c>
      <c r="L23" s="27">
        <v>4</v>
      </c>
      <c r="M23" s="27">
        <v>4</v>
      </c>
      <c r="N23" s="27">
        <f t="shared" si="0"/>
        <v>8</v>
      </c>
      <c r="O23" s="39">
        <v>1</v>
      </c>
      <c r="P23" s="39">
        <v>3</v>
      </c>
      <c r="Q23" s="39">
        <v>2</v>
      </c>
      <c r="R23" s="39">
        <v>2</v>
      </c>
      <c r="S23" s="39">
        <v>0</v>
      </c>
      <c r="T23" s="39">
        <f t="shared" si="1"/>
        <v>20</v>
      </c>
      <c r="U23" s="40">
        <f t="shared" si="2"/>
        <v>0.9375</v>
      </c>
      <c r="V23" s="22">
        <v>396</v>
      </c>
      <c r="W23" s="22" t="s">
        <v>84</v>
      </c>
      <c r="X23" s="22" t="s">
        <v>85</v>
      </c>
      <c r="Y23" s="65">
        <v>940</v>
      </c>
      <c r="Z23" s="41"/>
      <c r="AA23" s="1" t="s">
        <v>103</v>
      </c>
      <c r="AB23" s="28" t="s">
        <v>130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36</v>
      </c>
      <c r="G24" s="44">
        <f t="shared" si="3"/>
        <v>90</v>
      </c>
      <c r="H24" s="44">
        <f t="shared" si="3"/>
        <v>0</v>
      </c>
      <c r="I24" s="44">
        <f t="shared" si="3"/>
        <v>0</v>
      </c>
      <c r="J24" s="44">
        <f t="shared" si="3"/>
        <v>24</v>
      </c>
      <c r="K24" s="44">
        <f t="shared" si="3"/>
        <v>31</v>
      </c>
      <c r="L24" s="44">
        <f t="shared" si="3"/>
        <v>22</v>
      </c>
      <c r="M24" s="44">
        <f t="shared" si="3"/>
        <v>29</v>
      </c>
      <c r="N24" s="44">
        <f t="shared" si="3"/>
        <v>51</v>
      </c>
      <c r="O24" s="44">
        <f t="shared" si="3"/>
        <v>5</v>
      </c>
      <c r="P24" s="44">
        <f t="shared" si="3"/>
        <v>18</v>
      </c>
      <c r="Q24" s="44">
        <f t="shared" si="3"/>
        <v>10</v>
      </c>
      <c r="R24" s="44">
        <f t="shared" si="3"/>
        <v>12</v>
      </c>
      <c r="S24" s="44">
        <f t="shared" si="3"/>
        <v>5</v>
      </c>
      <c r="T24" s="44">
        <f t="shared" si="3"/>
        <v>96</v>
      </c>
      <c r="U24" s="45">
        <f>((T24+Q24+N24-R24)+(O24*2))/E24</f>
        <v>0.64583333333333337</v>
      </c>
      <c r="V24" s="46">
        <v>396</v>
      </c>
      <c r="W24" s="46" t="s">
        <v>84</v>
      </c>
      <c r="X24" s="46" t="s">
        <v>85</v>
      </c>
      <c r="Y24" s="66">
        <v>940</v>
      </c>
      <c r="Z24" s="47"/>
      <c r="AA24" s="43" t="s">
        <v>103</v>
      </c>
      <c r="AB24" s="68" t="s">
        <v>130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</v>
      </c>
      <c r="H25" s="27"/>
      <c r="I25" s="1"/>
      <c r="J25" s="48" t="s">
        <v>42</v>
      </c>
      <c r="K25" s="50">
        <f>J24/K24</f>
        <v>0.77419354838709675</v>
      </c>
      <c r="L25" s="1"/>
      <c r="M25" s="39" t="s">
        <v>43</v>
      </c>
      <c r="N25" s="51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 t="s">
        <v>275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9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155</v>
      </c>
      <c r="D35" s="38">
        <v>34</v>
      </c>
      <c r="E35" s="27">
        <v>33</v>
      </c>
      <c r="F35" s="27">
        <v>1</v>
      </c>
      <c r="G35" s="27">
        <v>11</v>
      </c>
      <c r="H35" s="27"/>
      <c r="I35" s="27"/>
      <c r="J35" s="27">
        <v>0</v>
      </c>
      <c r="K35" s="27">
        <v>0</v>
      </c>
      <c r="L35" s="27">
        <v>1</v>
      </c>
      <c r="M35" s="27">
        <v>3</v>
      </c>
      <c r="N35" s="27">
        <f>SUM(L35:M35)</f>
        <v>4</v>
      </c>
      <c r="O35" s="27">
        <v>5</v>
      </c>
      <c r="P35" s="39">
        <v>4</v>
      </c>
      <c r="Q35" s="27">
        <v>1</v>
      </c>
      <c r="R35" s="27">
        <v>3</v>
      </c>
      <c r="S35" s="27">
        <v>0</v>
      </c>
      <c r="T35" s="27">
        <f>+(F35*2)+J35</f>
        <v>2</v>
      </c>
      <c r="U35" s="40">
        <f>IFERROR(((T35+Q35+N35-R35)+(O35*2))/E35,"")</f>
        <v>0.42424242424242425</v>
      </c>
      <c r="V35" s="22">
        <v>396</v>
      </c>
      <c r="W35" s="22" t="s">
        <v>79</v>
      </c>
      <c r="X35" s="22" t="s">
        <v>80</v>
      </c>
      <c r="Y35" s="65">
        <v>940</v>
      </c>
      <c r="Z35" s="41"/>
      <c r="AA35" s="1" t="s">
        <v>152</v>
      </c>
      <c r="AB35" s="28" t="s">
        <v>153</v>
      </c>
    </row>
    <row r="36" spans="1:28" x14ac:dyDescent="0.3">
      <c r="A36" s="1" t="s">
        <v>46</v>
      </c>
      <c r="B36" s="1" t="s">
        <v>71</v>
      </c>
      <c r="C36" s="27" t="s">
        <v>156</v>
      </c>
      <c r="D36" s="38">
        <v>10</v>
      </c>
      <c r="E36" s="27">
        <v>42</v>
      </c>
      <c r="F36" s="27">
        <v>9</v>
      </c>
      <c r="G36" s="27">
        <v>13</v>
      </c>
      <c r="H36" s="27">
        <v>0</v>
      </c>
      <c r="I36" s="27">
        <v>1</v>
      </c>
      <c r="J36" s="27">
        <v>1</v>
      </c>
      <c r="K36" s="27">
        <v>2</v>
      </c>
      <c r="L36" s="27">
        <v>2</v>
      </c>
      <c r="M36" s="27">
        <v>3</v>
      </c>
      <c r="N36" s="27">
        <f t="shared" ref="N36:N41" si="4">SUM(L36:M36)</f>
        <v>5</v>
      </c>
      <c r="O36" s="39">
        <v>4</v>
      </c>
      <c r="P36" s="39">
        <v>1</v>
      </c>
      <c r="Q36" s="39">
        <v>5</v>
      </c>
      <c r="R36" s="39">
        <v>1</v>
      </c>
      <c r="S36" s="39">
        <v>0</v>
      </c>
      <c r="T36" s="27">
        <f t="shared" ref="T36:T46" si="5">+(F36*2)+J36</f>
        <v>19</v>
      </c>
      <c r="U36" s="40">
        <f t="shared" ref="U36:U46" si="6">IFERROR(((T36+Q36+N36-R36)+(O36*2))/E36,"")</f>
        <v>0.8571428571428571</v>
      </c>
      <c r="V36" s="22">
        <v>396</v>
      </c>
      <c r="W36" s="22" t="s">
        <v>79</v>
      </c>
      <c r="X36" s="22" t="s">
        <v>80</v>
      </c>
      <c r="Y36" s="65">
        <v>940</v>
      </c>
      <c r="Z36" s="41"/>
      <c r="AA36" s="1" t="s">
        <v>152</v>
      </c>
      <c r="AB36" s="28" t="s">
        <v>153</v>
      </c>
    </row>
    <row r="37" spans="1:28" x14ac:dyDescent="0.3">
      <c r="A37" s="1" t="s">
        <v>46</v>
      </c>
      <c r="B37" s="1" t="s">
        <v>71</v>
      </c>
      <c r="C37" s="27" t="s">
        <v>157</v>
      </c>
      <c r="D37" s="38">
        <v>32</v>
      </c>
      <c r="E37" s="27">
        <v>13</v>
      </c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27">
        <v>1</v>
      </c>
      <c r="M37" s="27">
        <v>2</v>
      </c>
      <c r="N37" s="27">
        <f t="shared" si="4"/>
        <v>3</v>
      </c>
      <c r="O37" s="39">
        <v>1</v>
      </c>
      <c r="P37" s="39">
        <v>1</v>
      </c>
      <c r="Q37" s="39">
        <v>0</v>
      </c>
      <c r="R37" s="39">
        <v>1</v>
      </c>
      <c r="S37" s="39">
        <v>0</v>
      </c>
      <c r="T37" s="27">
        <f t="shared" si="5"/>
        <v>4</v>
      </c>
      <c r="U37" s="40">
        <f t="shared" si="6"/>
        <v>0.61538461538461542</v>
      </c>
      <c r="V37" s="22">
        <v>396</v>
      </c>
      <c r="W37" s="22" t="s">
        <v>79</v>
      </c>
      <c r="X37" s="22" t="s">
        <v>80</v>
      </c>
      <c r="Y37" s="65">
        <v>940</v>
      </c>
      <c r="Z37" s="41"/>
      <c r="AA37" s="1" t="s">
        <v>152</v>
      </c>
      <c r="AB37" s="28" t="s">
        <v>153</v>
      </c>
    </row>
    <row r="38" spans="1:28" x14ac:dyDescent="0.3">
      <c r="A38" s="1" t="s">
        <v>46</v>
      </c>
      <c r="B38" s="1" t="s">
        <v>71</v>
      </c>
      <c r="C38" s="27" t="s">
        <v>158</v>
      </c>
      <c r="D38" s="38">
        <v>14</v>
      </c>
      <c r="E38" s="27">
        <v>14</v>
      </c>
      <c r="F38" s="27">
        <v>4</v>
      </c>
      <c r="G38" s="27">
        <v>11</v>
      </c>
      <c r="H38" s="27">
        <v>0</v>
      </c>
      <c r="I38" s="27">
        <v>1</v>
      </c>
      <c r="J38" s="27">
        <v>2</v>
      </c>
      <c r="K38" s="27">
        <v>4</v>
      </c>
      <c r="L38" s="27">
        <v>0</v>
      </c>
      <c r="M38" s="27">
        <v>1</v>
      </c>
      <c r="N38" s="27">
        <f t="shared" si="4"/>
        <v>1</v>
      </c>
      <c r="O38" s="39">
        <v>0</v>
      </c>
      <c r="P38" s="39">
        <v>3</v>
      </c>
      <c r="Q38" s="39">
        <v>2</v>
      </c>
      <c r="R38" s="39">
        <v>2</v>
      </c>
      <c r="S38" s="39">
        <v>0</v>
      </c>
      <c r="T38" s="27">
        <f t="shared" si="5"/>
        <v>10</v>
      </c>
      <c r="U38" s="40">
        <f t="shared" si="6"/>
        <v>0.7857142857142857</v>
      </c>
      <c r="V38" s="22">
        <v>396</v>
      </c>
      <c r="W38" s="22" t="s">
        <v>79</v>
      </c>
      <c r="X38" s="22" t="s">
        <v>80</v>
      </c>
      <c r="Y38" s="65">
        <v>940</v>
      </c>
      <c r="Z38" s="41"/>
      <c r="AA38" s="1" t="s">
        <v>152</v>
      </c>
      <c r="AB38" s="28" t="s">
        <v>153</v>
      </c>
    </row>
    <row r="39" spans="1:28" x14ac:dyDescent="0.3">
      <c r="A39" s="1" t="s">
        <v>46</v>
      </c>
      <c r="B39" s="1" t="s">
        <v>71</v>
      </c>
      <c r="C39" s="27" t="s">
        <v>159</v>
      </c>
      <c r="D39" s="38">
        <v>30</v>
      </c>
      <c r="E39" s="27">
        <v>10</v>
      </c>
      <c r="F39" s="27">
        <v>2</v>
      </c>
      <c r="G39" s="27">
        <v>5</v>
      </c>
      <c r="H39" s="27"/>
      <c r="I39" s="27"/>
      <c r="J39" s="27">
        <v>3</v>
      </c>
      <c r="K39" s="27">
        <v>5</v>
      </c>
      <c r="L39" s="27">
        <v>1</v>
      </c>
      <c r="M39" s="27">
        <v>1</v>
      </c>
      <c r="N39" s="27">
        <f t="shared" si="4"/>
        <v>2</v>
      </c>
      <c r="O39" s="39">
        <v>0</v>
      </c>
      <c r="P39" s="39">
        <v>0</v>
      </c>
      <c r="Q39" s="39">
        <v>2</v>
      </c>
      <c r="R39" s="39">
        <v>3</v>
      </c>
      <c r="S39" s="39">
        <v>0</v>
      </c>
      <c r="T39" s="27">
        <f t="shared" si="5"/>
        <v>7</v>
      </c>
      <c r="U39" s="40">
        <f t="shared" si="6"/>
        <v>0.8</v>
      </c>
      <c r="V39" s="22">
        <v>396</v>
      </c>
      <c r="W39" s="22" t="s">
        <v>79</v>
      </c>
      <c r="X39" s="22" t="s">
        <v>80</v>
      </c>
      <c r="Y39" s="65">
        <v>940</v>
      </c>
      <c r="Z39" s="41"/>
      <c r="AA39" s="1" t="s">
        <v>152</v>
      </c>
      <c r="AB39" s="28" t="s">
        <v>153</v>
      </c>
    </row>
    <row r="40" spans="1:28" x14ac:dyDescent="0.3">
      <c r="A40" s="1" t="s">
        <v>46</v>
      </c>
      <c r="B40" s="1" t="s">
        <v>71</v>
      </c>
      <c r="C40" s="27" t="s">
        <v>160</v>
      </c>
      <c r="D40" s="38">
        <v>44</v>
      </c>
      <c r="E40" s="27">
        <v>11</v>
      </c>
      <c r="F40" s="27">
        <v>0</v>
      </c>
      <c r="G40" s="27">
        <v>0</v>
      </c>
      <c r="H40" s="27"/>
      <c r="I40" s="27"/>
      <c r="J40" s="27">
        <v>2</v>
      </c>
      <c r="K40" s="27">
        <v>2</v>
      </c>
      <c r="L40" s="27">
        <v>0</v>
      </c>
      <c r="M40" s="27">
        <v>3</v>
      </c>
      <c r="N40" s="27">
        <f t="shared" si="4"/>
        <v>3</v>
      </c>
      <c r="O40" s="39">
        <v>0</v>
      </c>
      <c r="P40" s="39">
        <v>2</v>
      </c>
      <c r="Q40" s="39">
        <v>0</v>
      </c>
      <c r="R40" s="39">
        <v>0</v>
      </c>
      <c r="S40" s="39">
        <v>0</v>
      </c>
      <c r="T40" s="27">
        <f t="shared" si="5"/>
        <v>2</v>
      </c>
      <c r="U40" s="40">
        <f t="shared" si="6"/>
        <v>0.45454545454545453</v>
      </c>
      <c r="V40" s="22">
        <v>396</v>
      </c>
      <c r="W40" s="22" t="s">
        <v>79</v>
      </c>
      <c r="X40" s="22" t="s">
        <v>80</v>
      </c>
      <c r="Y40" s="65">
        <v>940</v>
      </c>
      <c r="Z40" s="41"/>
      <c r="AA40" s="1" t="s">
        <v>152</v>
      </c>
      <c r="AB40" s="28" t="s">
        <v>153</v>
      </c>
    </row>
    <row r="41" spans="1:28" x14ac:dyDescent="0.3">
      <c r="A41" s="1" t="s">
        <v>46</v>
      </c>
      <c r="B41" s="1" t="s">
        <v>71</v>
      </c>
      <c r="C41" s="27" t="s">
        <v>161</v>
      </c>
      <c r="D41" s="38">
        <v>50</v>
      </c>
      <c r="E41" s="27">
        <v>20</v>
      </c>
      <c r="F41" s="27">
        <v>4</v>
      </c>
      <c r="G41" s="27">
        <v>6</v>
      </c>
      <c r="H41" s="27"/>
      <c r="I41" s="27"/>
      <c r="J41" s="27">
        <v>1</v>
      </c>
      <c r="K41" s="27">
        <v>1</v>
      </c>
      <c r="L41" s="27">
        <v>2</v>
      </c>
      <c r="M41" s="27">
        <v>4</v>
      </c>
      <c r="N41" s="27">
        <f t="shared" si="4"/>
        <v>6</v>
      </c>
      <c r="O41" s="39">
        <v>0</v>
      </c>
      <c r="P41" s="39">
        <v>5</v>
      </c>
      <c r="Q41" s="39">
        <v>1</v>
      </c>
      <c r="R41" s="39">
        <v>0</v>
      </c>
      <c r="S41" s="39">
        <v>2</v>
      </c>
      <c r="T41" s="27">
        <f t="shared" si="5"/>
        <v>9</v>
      </c>
      <c r="U41" s="40">
        <f t="shared" si="6"/>
        <v>0.8</v>
      </c>
      <c r="V41" s="22">
        <v>396</v>
      </c>
      <c r="W41" s="22" t="s">
        <v>79</v>
      </c>
      <c r="X41" s="22" t="s">
        <v>80</v>
      </c>
      <c r="Y41" s="65">
        <v>940</v>
      </c>
      <c r="Z41" s="41"/>
      <c r="AA41" s="1" t="s">
        <v>152</v>
      </c>
      <c r="AB41" s="28" t="s">
        <v>153</v>
      </c>
    </row>
    <row r="42" spans="1:28" x14ac:dyDescent="0.3">
      <c r="A42" s="1" t="s">
        <v>46</v>
      </c>
      <c r="B42" s="1" t="s">
        <v>71</v>
      </c>
      <c r="C42" s="27" t="s">
        <v>162</v>
      </c>
      <c r="D42" s="38">
        <v>20</v>
      </c>
      <c r="E42" s="27" t="s">
        <v>268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27"/>
      <c r="U42" s="40" t="str">
        <f t="shared" si="6"/>
        <v/>
      </c>
      <c r="V42" s="22">
        <v>396</v>
      </c>
      <c r="W42" s="22" t="s">
        <v>79</v>
      </c>
      <c r="X42" s="22" t="s">
        <v>80</v>
      </c>
      <c r="Y42" s="65">
        <v>940</v>
      </c>
      <c r="Z42" s="41"/>
      <c r="AA42" s="1" t="s">
        <v>152</v>
      </c>
      <c r="AB42" s="28" t="s">
        <v>153</v>
      </c>
    </row>
    <row r="43" spans="1:28" x14ac:dyDescent="0.3">
      <c r="A43" s="1" t="s">
        <v>46</v>
      </c>
      <c r="B43" s="1" t="s">
        <v>71</v>
      </c>
      <c r="C43" s="27" t="s">
        <v>163</v>
      </c>
      <c r="D43" s="38">
        <v>24</v>
      </c>
      <c r="E43" s="27">
        <v>13</v>
      </c>
      <c r="F43" s="27">
        <v>1</v>
      </c>
      <c r="G43" s="27">
        <v>4</v>
      </c>
      <c r="H43" s="27"/>
      <c r="I43" s="27"/>
      <c r="J43" s="27">
        <v>2</v>
      </c>
      <c r="K43" s="27">
        <v>6</v>
      </c>
      <c r="L43" s="27">
        <v>0</v>
      </c>
      <c r="M43" s="27">
        <v>2</v>
      </c>
      <c r="N43" s="27">
        <f>SUM(L43:M43)</f>
        <v>2</v>
      </c>
      <c r="O43" s="39">
        <v>1</v>
      </c>
      <c r="P43" s="39">
        <v>3</v>
      </c>
      <c r="Q43" s="39">
        <v>0</v>
      </c>
      <c r="R43" s="39">
        <v>0</v>
      </c>
      <c r="S43" s="39">
        <v>0</v>
      </c>
      <c r="T43" s="27">
        <f t="shared" si="5"/>
        <v>4</v>
      </c>
      <c r="U43" s="40">
        <f t="shared" si="6"/>
        <v>0.61538461538461542</v>
      </c>
      <c r="V43" s="22">
        <v>396</v>
      </c>
      <c r="W43" s="22" t="s">
        <v>79</v>
      </c>
      <c r="X43" s="22" t="s">
        <v>80</v>
      </c>
      <c r="Y43" s="65">
        <v>940</v>
      </c>
      <c r="Z43" s="41"/>
      <c r="AA43" s="1" t="s">
        <v>152</v>
      </c>
      <c r="AB43" s="28" t="s">
        <v>153</v>
      </c>
    </row>
    <row r="44" spans="1:28" x14ac:dyDescent="0.3">
      <c r="A44" s="1" t="s">
        <v>46</v>
      </c>
      <c r="B44" s="1" t="s">
        <v>71</v>
      </c>
      <c r="C44" s="27" t="s">
        <v>164</v>
      </c>
      <c r="D44" s="38">
        <v>40</v>
      </c>
      <c r="E44" s="27">
        <v>38</v>
      </c>
      <c r="F44" s="27">
        <v>10</v>
      </c>
      <c r="G44" s="27">
        <v>12</v>
      </c>
      <c r="H44" s="27"/>
      <c r="I44" s="27"/>
      <c r="J44" s="27">
        <v>8</v>
      </c>
      <c r="K44" s="27">
        <v>8</v>
      </c>
      <c r="L44" s="27">
        <v>6</v>
      </c>
      <c r="M44" s="27">
        <v>7</v>
      </c>
      <c r="N44" s="27">
        <f>SUM(L44:M44)</f>
        <v>13</v>
      </c>
      <c r="O44" s="39">
        <v>1</v>
      </c>
      <c r="P44" s="39">
        <v>3</v>
      </c>
      <c r="Q44" s="39">
        <v>0</v>
      </c>
      <c r="R44" s="39">
        <v>4</v>
      </c>
      <c r="S44" s="39">
        <v>0</v>
      </c>
      <c r="T44" s="27">
        <f t="shared" si="5"/>
        <v>28</v>
      </c>
      <c r="U44" s="40">
        <f t="shared" si="6"/>
        <v>1.0263157894736843</v>
      </c>
      <c r="V44" s="22">
        <v>396</v>
      </c>
      <c r="W44" s="22" t="s">
        <v>79</v>
      </c>
      <c r="X44" s="22" t="s">
        <v>80</v>
      </c>
      <c r="Y44" s="65">
        <v>940</v>
      </c>
      <c r="Z44" s="41"/>
      <c r="AA44" s="1" t="s">
        <v>152</v>
      </c>
      <c r="AB44" s="28" t="s">
        <v>153</v>
      </c>
    </row>
    <row r="45" spans="1:28" x14ac:dyDescent="0.3">
      <c r="A45" s="1" t="s">
        <v>46</v>
      </c>
      <c r="B45" s="1" t="s">
        <v>71</v>
      </c>
      <c r="C45" s="27" t="s">
        <v>165</v>
      </c>
      <c r="D45" s="38">
        <v>22</v>
      </c>
      <c r="E45" s="27">
        <v>37</v>
      </c>
      <c r="F45" s="27">
        <v>2</v>
      </c>
      <c r="G45" s="27">
        <v>9</v>
      </c>
      <c r="H45" s="27"/>
      <c r="I45" s="27"/>
      <c r="J45" s="27">
        <v>1</v>
      </c>
      <c r="K45" s="27">
        <v>2</v>
      </c>
      <c r="L45" s="27">
        <v>1</v>
      </c>
      <c r="M45" s="27">
        <v>1</v>
      </c>
      <c r="N45" s="27">
        <f>SUM(L45:M45)</f>
        <v>2</v>
      </c>
      <c r="O45" s="39">
        <v>3</v>
      </c>
      <c r="P45" s="39">
        <v>1</v>
      </c>
      <c r="Q45" s="39">
        <v>3</v>
      </c>
      <c r="R45" s="39">
        <v>5</v>
      </c>
      <c r="S45" s="39">
        <v>0</v>
      </c>
      <c r="T45" s="27">
        <f t="shared" si="5"/>
        <v>5</v>
      </c>
      <c r="U45" s="40">
        <f t="shared" si="6"/>
        <v>0.29729729729729731</v>
      </c>
      <c r="V45" s="22">
        <v>396</v>
      </c>
      <c r="W45" s="22" t="s">
        <v>79</v>
      </c>
      <c r="X45" s="22" t="s">
        <v>80</v>
      </c>
      <c r="Y45" s="65">
        <v>940</v>
      </c>
      <c r="Z45" s="41"/>
      <c r="AA45" s="1" t="s">
        <v>152</v>
      </c>
      <c r="AB45" s="28" t="s">
        <v>153</v>
      </c>
    </row>
    <row r="46" spans="1:28" x14ac:dyDescent="0.3">
      <c r="A46" s="1" t="s">
        <v>46</v>
      </c>
      <c r="B46" s="1" t="s">
        <v>71</v>
      </c>
      <c r="C46" s="27" t="s">
        <v>166</v>
      </c>
      <c r="D46" s="38">
        <v>42</v>
      </c>
      <c r="E46" s="27">
        <v>9</v>
      </c>
      <c r="F46" s="27">
        <v>0</v>
      </c>
      <c r="G46" s="27">
        <v>2</v>
      </c>
      <c r="H46" s="27"/>
      <c r="I46" s="27"/>
      <c r="J46" s="27">
        <v>0</v>
      </c>
      <c r="K46" s="27">
        <v>0</v>
      </c>
      <c r="L46" s="27">
        <v>0</v>
      </c>
      <c r="M46" s="27">
        <v>1</v>
      </c>
      <c r="N46" s="27">
        <f>SUM(L46:M46)</f>
        <v>1</v>
      </c>
      <c r="O46" s="39">
        <v>1</v>
      </c>
      <c r="P46" s="39">
        <v>0</v>
      </c>
      <c r="Q46" s="39">
        <v>1</v>
      </c>
      <c r="R46" s="39">
        <v>0</v>
      </c>
      <c r="S46" s="39">
        <v>0</v>
      </c>
      <c r="T46" s="27">
        <f t="shared" si="5"/>
        <v>0</v>
      </c>
      <c r="U46" s="40">
        <f t="shared" si="6"/>
        <v>0.44444444444444442</v>
      </c>
      <c r="V46" s="22">
        <v>396</v>
      </c>
      <c r="W46" s="22" t="s">
        <v>79</v>
      </c>
      <c r="X46" s="22" t="s">
        <v>80</v>
      </c>
      <c r="Y46" s="65">
        <v>940</v>
      </c>
      <c r="Z46" s="41"/>
      <c r="AA46" s="1" t="s">
        <v>152</v>
      </c>
      <c r="AB46" s="28" t="s">
        <v>153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35</v>
      </c>
      <c r="G47" s="44">
        <f t="shared" si="7"/>
        <v>78</v>
      </c>
      <c r="H47" s="44">
        <f t="shared" si="7"/>
        <v>0</v>
      </c>
      <c r="I47" s="44">
        <f t="shared" si="7"/>
        <v>2</v>
      </c>
      <c r="J47" s="44">
        <f t="shared" si="7"/>
        <v>20</v>
      </c>
      <c r="K47" s="44">
        <f t="shared" si="7"/>
        <v>30</v>
      </c>
      <c r="L47" s="44">
        <f t="shared" si="7"/>
        <v>14</v>
      </c>
      <c r="M47" s="44">
        <f t="shared" si="7"/>
        <v>28</v>
      </c>
      <c r="N47" s="44">
        <f t="shared" si="7"/>
        <v>42</v>
      </c>
      <c r="O47" s="44">
        <f t="shared" si="7"/>
        <v>16</v>
      </c>
      <c r="P47" s="44">
        <f t="shared" si="7"/>
        <v>23</v>
      </c>
      <c r="Q47" s="44">
        <f t="shared" si="7"/>
        <v>15</v>
      </c>
      <c r="R47" s="44">
        <f t="shared" si="7"/>
        <v>19</v>
      </c>
      <c r="S47" s="44">
        <f t="shared" si="7"/>
        <v>2</v>
      </c>
      <c r="T47" s="44">
        <f t="shared" si="7"/>
        <v>90</v>
      </c>
      <c r="U47" s="45">
        <f>((T47+Q47+N47-R47)+(O47*2))/E47</f>
        <v>0.66666666666666663</v>
      </c>
      <c r="V47" s="46">
        <v>396</v>
      </c>
      <c r="W47" s="46" t="s">
        <v>79</v>
      </c>
      <c r="X47" s="46" t="s">
        <v>80</v>
      </c>
      <c r="Y47" s="66">
        <v>940</v>
      </c>
      <c r="Z47" s="47"/>
      <c r="AA47" s="43" t="s">
        <v>152</v>
      </c>
      <c r="AB47" s="68" t="s">
        <v>153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0.44871794871794873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8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sortState xmlns:xlrd2="http://schemas.microsoft.com/office/spreadsheetml/2017/richdata2" ref="A13:AB23">
    <sortCondition ref="C13:C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DFF8-1E60-4089-A2D2-571D4F27E7C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4.6640625" customWidth="1"/>
    <col min="27" max="27" width="13.5546875" customWidth="1"/>
    <col min="28" max="28" width="10.33203125" customWidth="1"/>
  </cols>
  <sheetData>
    <row r="1" spans="1:28" x14ac:dyDescent="0.3">
      <c r="Z1" s="62" t="s">
        <v>247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171</v>
      </c>
      <c r="D4" s="7" t="s">
        <v>5</v>
      </c>
      <c r="E4" s="8"/>
      <c r="F4" s="5"/>
      <c r="G4" s="1"/>
      <c r="J4" s="15" t="s">
        <v>209</v>
      </c>
      <c r="K4" s="16" t="s">
        <v>45</v>
      </c>
      <c r="L4" s="17"/>
      <c r="M4" s="18"/>
      <c r="N4" s="19">
        <v>27</v>
      </c>
      <c r="O4" s="19">
        <v>31</v>
      </c>
      <c r="P4" s="19">
        <v>19</v>
      </c>
      <c r="Q4" s="19">
        <v>20</v>
      </c>
      <c r="R4" s="19">
        <v>5</v>
      </c>
      <c r="S4" s="21">
        <f>SUM(N4:R4)</f>
        <v>102</v>
      </c>
      <c r="T4" s="22">
        <v>400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210</v>
      </c>
      <c r="K5" s="16" t="s">
        <v>68</v>
      </c>
      <c r="L5" s="17"/>
      <c r="M5" s="18"/>
      <c r="N5" s="19">
        <v>23</v>
      </c>
      <c r="O5" s="19">
        <v>26</v>
      </c>
      <c r="P5" s="19">
        <v>22</v>
      </c>
      <c r="Q5" s="19">
        <v>26</v>
      </c>
      <c r="R5" s="19">
        <v>7</v>
      </c>
      <c r="S5" s="21">
        <f>SUM(N5:R5)</f>
        <v>104</v>
      </c>
      <c r="T5" s="22">
        <v>400</v>
      </c>
      <c r="U5" s="1"/>
      <c r="V5" s="1"/>
      <c r="W5" s="1"/>
    </row>
    <row r="6" spans="1:28" x14ac:dyDescent="0.3">
      <c r="C6" s="23">
        <v>650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400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England Gulls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11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17</v>
      </c>
      <c r="E13" s="76"/>
      <c r="F13" s="27">
        <v>1</v>
      </c>
      <c r="G13" s="76"/>
      <c r="H13" s="27"/>
      <c r="I13" s="27"/>
      <c r="J13" s="27">
        <v>0</v>
      </c>
      <c r="K13" s="27">
        <v>0</v>
      </c>
      <c r="L13" s="76"/>
      <c r="M13" s="76"/>
      <c r="N13" s="27">
        <f t="shared" ref="N13:N20" si="0">SUM(L13:M13)</f>
        <v>0</v>
      </c>
      <c r="O13" s="76"/>
      <c r="P13" s="77"/>
      <c r="Q13" s="76"/>
      <c r="R13" s="76"/>
      <c r="S13" s="76"/>
      <c r="T13" s="27">
        <f>(H13*3)+((F13-H13)*2)+J13</f>
        <v>2</v>
      </c>
      <c r="U13" s="40" t="str">
        <f>IFERROR(((T13+Q13+N13-R13)+(O13*2))/E13,"")</f>
        <v/>
      </c>
      <c r="V13" s="22">
        <v>400</v>
      </c>
      <c r="W13" s="22" t="s">
        <v>79</v>
      </c>
      <c r="X13" s="22" t="s">
        <v>80</v>
      </c>
      <c r="Y13" s="65">
        <v>650</v>
      </c>
      <c r="Z13" s="36" t="s">
        <v>2</v>
      </c>
      <c r="AA13" s="1" t="s">
        <v>103</v>
      </c>
      <c r="AB13" s="28" t="s">
        <v>211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6</v>
      </c>
      <c r="E14" s="76"/>
      <c r="F14" s="27">
        <v>15</v>
      </c>
      <c r="G14" s="76"/>
      <c r="H14" s="27"/>
      <c r="I14" s="27"/>
      <c r="J14" s="27">
        <v>8</v>
      </c>
      <c r="K14" s="27">
        <v>9</v>
      </c>
      <c r="L14" s="76"/>
      <c r="M14" s="76"/>
      <c r="N14" s="27">
        <f t="shared" si="0"/>
        <v>0</v>
      </c>
      <c r="O14" s="77"/>
      <c r="P14" s="56">
        <v>6</v>
      </c>
      <c r="Q14" s="77"/>
      <c r="R14" s="77"/>
      <c r="S14" s="77"/>
      <c r="T14" s="39">
        <f t="shared" ref="T14:T20" si="1">(H14*3)+((F14-H14)*2)+J14</f>
        <v>38</v>
      </c>
      <c r="U14" s="40" t="str">
        <f t="shared" ref="U14:U20" si="2">IFERROR(((T14+Q14+N14-R14)+(O14*2))/E14,"")</f>
        <v/>
      </c>
      <c r="V14" s="22">
        <v>400</v>
      </c>
      <c r="W14" s="22" t="s">
        <v>79</v>
      </c>
      <c r="X14" s="22" t="s">
        <v>80</v>
      </c>
      <c r="Y14" s="65">
        <v>650</v>
      </c>
      <c r="Z14" s="36" t="s">
        <v>2</v>
      </c>
      <c r="AA14" s="1" t="s">
        <v>103</v>
      </c>
      <c r="AB14" s="28" t="s">
        <v>211</v>
      </c>
    </row>
    <row r="15" spans="1:28" x14ac:dyDescent="0.3">
      <c r="A15" s="1" t="s">
        <v>67</v>
      </c>
      <c r="B15" s="1" t="s">
        <v>46</v>
      </c>
      <c r="C15" s="27" t="s">
        <v>105</v>
      </c>
      <c r="D15" s="38">
        <v>22</v>
      </c>
      <c r="E15" s="76"/>
      <c r="F15" s="27">
        <v>4</v>
      </c>
      <c r="G15" s="76"/>
      <c r="H15" s="27"/>
      <c r="I15" s="27"/>
      <c r="J15" s="27">
        <v>0</v>
      </c>
      <c r="K15" s="27">
        <v>0</v>
      </c>
      <c r="L15" s="76"/>
      <c r="M15" s="76"/>
      <c r="N15" s="27">
        <f t="shared" si="0"/>
        <v>0</v>
      </c>
      <c r="O15" s="77"/>
      <c r="P15" s="77"/>
      <c r="Q15" s="77"/>
      <c r="R15" s="77"/>
      <c r="S15" s="77"/>
      <c r="T15" s="39">
        <f t="shared" si="1"/>
        <v>8</v>
      </c>
      <c r="U15" s="40" t="str">
        <f t="shared" si="2"/>
        <v/>
      </c>
      <c r="V15" s="22">
        <v>400</v>
      </c>
      <c r="W15" s="22" t="s">
        <v>79</v>
      </c>
      <c r="X15" s="22" t="s">
        <v>80</v>
      </c>
      <c r="Y15" s="65">
        <v>650</v>
      </c>
      <c r="Z15" s="36" t="s">
        <v>2</v>
      </c>
      <c r="AA15" s="1" t="s">
        <v>103</v>
      </c>
      <c r="AB15" s="28" t="s">
        <v>211</v>
      </c>
    </row>
    <row r="16" spans="1:28" x14ac:dyDescent="0.3">
      <c r="A16" s="1" t="s">
        <v>67</v>
      </c>
      <c r="B16" s="1" t="s">
        <v>46</v>
      </c>
      <c r="C16" s="27" t="s">
        <v>106</v>
      </c>
      <c r="D16" s="38">
        <v>8</v>
      </c>
      <c r="E16" s="76"/>
      <c r="F16" s="27">
        <v>1</v>
      </c>
      <c r="G16" s="76"/>
      <c r="H16" s="27"/>
      <c r="I16" s="27"/>
      <c r="J16" s="27">
        <v>10</v>
      </c>
      <c r="K16" s="27">
        <v>15</v>
      </c>
      <c r="L16" s="76"/>
      <c r="M16" s="76"/>
      <c r="N16" s="27">
        <f t="shared" si="0"/>
        <v>0</v>
      </c>
      <c r="O16" s="77"/>
      <c r="P16" s="77"/>
      <c r="Q16" s="77"/>
      <c r="R16" s="77"/>
      <c r="S16" s="77"/>
      <c r="T16" s="39">
        <f t="shared" si="1"/>
        <v>12</v>
      </c>
      <c r="U16" s="40" t="str">
        <f t="shared" si="2"/>
        <v/>
      </c>
      <c r="V16" s="22">
        <v>400</v>
      </c>
      <c r="W16" s="22" t="s">
        <v>79</v>
      </c>
      <c r="X16" s="22" t="s">
        <v>80</v>
      </c>
      <c r="Y16" s="65">
        <v>650</v>
      </c>
      <c r="Z16" s="36" t="s">
        <v>2</v>
      </c>
      <c r="AA16" s="1" t="s">
        <v>103</v>
      </c>
      <c r="AB16" s="28" t="s">
        <v>211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33</v>
      </c>
      <c r="E17" s="76"/>
      <c r="F17" s="27">
        <v>5</v>
      </c>
      <c r="G17" s="76"/>
      <c r="H17" s="27"/>
      <c r="I17" s="27"/>
      <c r="J17" s="27">
        <v>9</v>
      </c>
      <c r="K17" s="27">
        <v>16</v>
      </c>
      <c r="L17" s="76"/>
      <c r="M17" s="76"/>
      <c r="N17" s="27">
        <f t="shared" si="0"/>
        <v>0</v>
      </c>
      <c r="O17" s="77"/>
      <c r="P17" s="56">
        <v>6</v>
      </c>
      <c r="Q17" s="77"/>
      <c r="R17" s="77"/>
      <c r="S17" s="77"/>
      <c r="T17" s="39">
        <f t="shared" si="1"/>
        <v>19</v>
      </c>
      <c r="U17" s="40" t="str">
        <f t="shared" si="2"/>
        <v/>
      </c>
      <c r="V17" s="22">
        <v>400</v>
      </c>
      <c r="W17" s="22" t="s">
        <v>79</v>
      </c>
      <c r="X17" s="22" t="s">
        <v>80</v>
      </c>
      <c r="Y17" s="65">
        <v>650</v>
      </c>
      <c r="Z17" s="36" t="s">
        <v>2</v>
      </c>
      <c r="AA17" s="1" t="s">
        <v>103</v>
      </c>
      <c r="AB17" s="28" t="s">
        <v>211</v>
      </c>
    </row>
    <row r="18" spans="1:28" x14ac:dyDescent="0.3">
      <c r="A18" s="1" t="s">
        <v>67</v>
      </c>
      <c r="B18" s="1" t="s">
        <v>46</v>
      </c>
      <c r="C18" s="27" t="s">
        <v>51</v>
      </c>
      <c r="D18" s="38">
        <v>24</v>
      </c>
      <c r="E18" s="76"/>
      <c r="F18" s="27">
        <v>4</v>
      </c>
      <c r="G18" s="76"/>
      <c r="H18" s="27"/>
      <c r="I18" s="27"/>
      <c r="J18" s="27">
        <v>12</v>
      </c>
      <c r="K18" s="27">
        <v>14</v>
      </c>
      <c r="L18" s="76"/>
      <c r="M18" s="76"/>
      <c r="N18" s="27">
        <f t="shared" si="0"/>
        <v>0</v>
      </c>
      <c r="O18" s="77"/>
      <c r="P18" s="77"/>
      <c r="Q18" s="77"/>
      <c r="R18" s="77"/>
      <c r="S18" s="77"/>
      <c r="T18" s="39">
        <f t="shared" si="1"/>
        <v>20</v>
      </c>
      <c r="U18" s="40" t="str">
        <f t="shared" si="2"/>
        <v/>
      </c>
      <c r="V18" s="22">
        <v>400</v>
      </c>
      <c r="W18" s="22" t="s">
        <v>79</v>
      </c>
      <c r="X18" s="22" t="s">
        <v>80</v>
      </c>
      <c r="Y18" s="65">
        <v>650</v>
      </c>
      <c r="Z18" s="36" t="s">
        <v>2</v>
      </c>
      <c r="AA18" s="1" t="s">
        <v>103</v>
      </c>
      <c r="AB18" s="28" t="s">
        <v>211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32</v>
      </c>
      <c r="E19" s="76" t="s">
        <v>269</v>
      </c>
      <c r="F19" s="27"/>
      <c r="G19" s="76"/>
      <c r="H19" s="27"/>
      <c r="I19" s="27"/>
      <c r="J19" s="27"/>
      <c r="K19" s="27"/>
      <c r="L19" s="76"/>
      <c r="M19" s="76"/>
      <c r="N19" s="27"/>
      <c r="O19" s="77"/>
      <c r="P19" s="77"/>
      <c r="Q19" s="77"/>
      <c r="R19" s="77"/>
      <c r="S19" s="77"/>
      <c r="T19" s="39"/>
      <c r="U19" s="40"/>
      <c r="V19" s="22">
        <v>400</v>
      </c>
      <c r="W19" s="22" t="s">
        <v>79</v>
      </c>
      <c r="X19" s="22" t="s">
        <v>80</v>
      </c>
      <c r="Y19" s="65">
        <v>650</v>
      </c>
      <c r="Z19" s="36" t="s">
        <v>2</v>
      </c>
      <c r="AA19" s="1" t="s">
        <v>103</v>
      </c>
      <c r="AB19" s="28" t="s">
        <v>211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7</v>
      </c>
      <c r="E20" s="76"/>
      <c r="F20" s="27">
        <v>1</v>
      </c>
      <c r="G20" s="76"/>
      <c r="H20" s="27">
        <v>0</v>
      </c>
      <c r="I20" s="27">
        <v>1</v>
      </c>
      <c r="J20" s="27">
        <v>1</v>
      </c>
      <c r="K20" s="27">
        <v>2</v>
      </c>
      <c r="L20" s="76"/>
      <c r="M20" s="76"/>
      <c r="N20" s="27">
        <f t="shared" si="0"/>
        <v>0</v>
      </c>
      <c r="O20" s="77"/>
      <c r="P20" s="77"/>
      <c r="Q20" s="77"/>
      <c r="R20" s="77"/>
      <c r="S20" s="77"/>
      <c r="T20" s="39">
        <f t="shared" si="1"/>
        <v>3</v>
      </c>
      <c r="U20" s="40" t="str">
        <f t="shared" si="2"/>
        <v/>
      </c>
      <c r="V20" s="22">
        <v>400</v>
      </c>
      <c r="W20" s="22" t="s">
        <v>79</v>
      </c>
      <c r="X20" s="22" t="s">
        <v>80</v>
      </c>
      <c r="Y20" s="65">
        <v>650</v>
      </c>
      <c r="Z20" s="36" t="s">
        <v>2</v>
      </c>
      <c r="AA20" s="1" t="s">
        <v>103</v>
      </c>
      <c r="AB20" s="28" t="s">
        <v>211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13</v>
      </c>
      <c r="E21" s="76" t="s">
        <v>269</v>
      </c>
      <c r="F21" s="27"/>
      <c r="G21" s="76"/>
      <c r="H21" s="27"/>
      <c r="I21" s="27"/>
      <c r="J21" s="27"/>
      <c r="K21" s="27"/>
      <c r="L21" s="76"/>
      <c r="M21" s="76"/>
      <c r="N21" s="27"/>
      <c r="O21" s="77"/>
      <c r="P21" s="77"/>
      <c r="Q21" s="77"/>
      <c r="R21" s="77"/>
      <c r="S21" s="77"/>
      <c r="T21" s="39"/>
      <c r="U21" s="40"/>
      <c r="V21" s="22">
        <v>400</v>
      </c>
      <c r="W21" s="22" t="s">
        <v>79</v>
      </c>
      <c r="X21" s="22" t="s">
        <v>80</v>
      </c>
      <c r="Y21" s="65">
        <v>650</v>
      </c>
      <c r="Z21" s="36" t="s">
        <v>2</v>
      </c>
      <c r="AA21" s="1" t="s">
        <v>103</v>
      </c>
      <c r="AB21" s="28" t="s">
        <v>211</v>
      </c>
    </row>
    <row r="22" spans="1:28" x14ac:dyDescent="0.3">
      <c r="A22" s="1" t="s">
        <v>67</v>
      </c>
      <c r="B22" s="1" t="s">
        <v>46</v>
      </c>
      <c r="C22" s="56" t="s">
        <v>39</v>
      </c>
      <c r="D22" s="1"/>
      <c r="E22" s="56">
        <v>265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56">
        <v>20</v>
      </c>
      <c r="Q22" s="42"/>
      <c r="R22" s="42"/>
      <c r="S22" s="42"/>
      <c r="T22" s="42"/>
      <c r="U22" s="40" t="str">
        <f t="shared" ref="U22" si="3">_xlfn.IFNA("",((T22+Q22+N22-R22)+(O22*2))/E22)</f>
        <v/>
      </c>
      <c r="V22" s="22">
        <v>400</v>
      </c>
      <c r="W22" s="22" t="s">
        <v>79</v>
      </c>
      <c r="X22" s="22" t="s">
        <v>80</v>
      </c>
      <c r="Y22" s="65">
        <v>650</v>
      </c>
      <c r="Z22" s="36" t="s">
        <v>2</v>
      </c>
      <c r="AA22" s="1" t="s">
        <v>103</v>
      </c>
      <c r="AB22" s="28" t="s">
        <v>211</v>
      </c>
    </row>
    <row r="23" spans="1:28" x14ac:dyDescent="0.3">
      <c r="A23" s="43" t="s">
        <v>67</v>
      </c>
      <c r="B23" s="43" t="s">
        <v>46</v>
      </c>
      <c r="C23" s="44" t="s">
        <v>40</v>
      </c>
      <c r="D23" s="43"/>
      <c r="E23" s="44">
        <f t="shared" ref="E23:T23" si="4">SUM(E13:E22)</f>
        <v>265</v>
      </c>
      <c r="F23" s="44">
        <f t="shared" si="4"/>
        <v>31</v>
      </c>
      <c r="G23" s="44">
        <f t="shared" si="4"/>
        <v>0</v>
      </c>
      <c r="H23" s="44">
        <f t="shared" si="4"/>
        <v>0</v>
      </c>
      <c r="I23" s="44">
        <f t="shared" si="4"/>
        <v>1</v>
      </c>
      <c r="J23" s="44">
        <f t="shared" si="4"/>
        <v>40</v>
      </c>
      <c r="K23" s="44">
        <f t="shared" si="4"/>
        <v>56</v>
      </c>
      <c r="L23" s="44">
        <f t="shared" si="4"/>
        <v>0</v>
      </c>
      <c r="M23" s="44">
        <f t="shared" si="4"/>
        <v>0</v>
      </c>
      <c r="N23" s="44">
        <f t="shared" si="4"/>
        <v>0</v>
      </c>
      <c r="O23" s="44">
        <f t="shared" si="4"/>
        <v>0</v>
      </c>
      <c r="P23" s="44">
        <f t="shared" si="4"/>
        <v>32</v>
      </c>
      <c r="Q23" s="44">
        <f t="shared" si="4"/>
        <v>0</v>
      </c>
      <c r="R23" s="44">
        <f t="shared" si="4"/>
        <v>0</v>
      </c>
      <c r="S23" s="44">
        <f t="shared" si="4"/>
        <v>0</v>
      </c>
      <c r="T23" s="44">
        <f t="shared" si="4"/>
        <v>102</v>
      </c>
      <c r="U23" s="45">
        <f>((T23+Q23+N23-R23)+(O23*2))/E23</f>
        <v>0.38490566037735852</v>
      </c>
      <c r="V23" s="46">
        <v>400</v>
      </c>
      <c r="W23" s="46" t="s">
        <v>79</v>
      </c>
      <c r="X23" s="46" t="s">
        <v>80</v>
      </c>
      <c r="Y23" s="70">
        <v>650</v>
      </c>
      <c r="Z23" s="61" t="s">
        <v>2</v>
      </c>
      <c r="AA23" s="43" t="s">
        <v>103</v>
      </c>
      <c r="AB23" s="71" t="s">
        <v>211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0.7142857142857143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10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212</v>
      </c>
      <c r="D35" s="38">
        <v>32</v>
      </c>
      <c r="E35" s="76"/>
      <c r="F35" s="27">
        <v>6</v>
      </c>
      <c r="G35" s="76"/>
      <c r="H35" s="27"/>
      <c r="I35" s="27"/>
      <c r="J35" s="27">
        <v>6</v>
      </c>
      <c r="K35" s="27">
        <v>6</v>
      </c>
      <c r="L35" s="76"/>
      <c r="M35" s="76"/>
      <c r="N35" s="27">
        <f>SUM(L35:M35)</f>
        <v>0</v>
      </c>
      <c r="O35" s="76"/>
      <c r="P35" s="56">
        <v>6</v>
      </c>
      <c r="Q35" s="76"/>
      <c r="R35" s="76"/>
      <c r="S35" s="76"/>
      <c r="T35" s="27">
        <f>+(F35*2)+J35</f>
        <v>18</v>
      </c>
      <c r="U35" s="40" t="str">
        <f>IFERROR(((T35+Q35+N35-R35)+(O35*2))/E35,"")</f>
        <v/>
      </c>
      <c r="V35" s="22">
        <v>400</v>
      </c>
      <c r="W35" s="22" t="s">
        <v>84</v>
      </c>
      <c r="X35" s="22" t="s">
        <v>85</v>
      </c>
      <c r="Y35" s="65">
        <v>650</v>
      </c>
      <c r="Z35" s="36" t="s">
        <v>2</v>
      </c>
      <c r="AA35" s="1" t="s">
        <v>184</v>
      </c>
      <c r="AB35" s="28" t="s">
        <v>130</v>
      </c>
    </row>
    <row r="36" spans="1:28" x14ac:dyDescent="0.3">
      <c r="A36" s="1" t="s">
        <v>46</v>
      </c>
      <c r="B36" s="1" t="s">
        <v>67</v>
      </c>
      <c r="C36" s="27" t="s">
        <v>185</v>
      </c>
      <c r="D36" s="38">
        <v>50</v>
      </c>
      <c r="E36" s="76"/>
      <c r="F36" s="27">
        <v>2</v>
      </c>
      <c r="G36" s="76"/>
      <c r="H36" s="27"/>
      <c r="I36" s="27"/>
      <c r="J36" s="27">
        <v>2</v>
      </c>
      <c r="K36" s="27">
        <v>6</v>
      </c>
      <c r="L36" s="76"/>
      <c r="M36" s="76"/>
      <c r="N36" s="27">
        <f t="shared" ref="N36:N41" si="5">SUM(L36:M36)</f>
        <v>0</v>
      </c>
      <c r="O36" s="77"/>
      <c r="P36" s="56">
        <v>6</v>
      </c>
      <c r="Q36" s="77"/>
      <c r="R36" s="77"/>
      <c r="S36" s="77"/>
      <c r="T36" s="27">
        <f t="shared" ref="T36:T44" si="6">+(F36*2)+J36</f>
        <v>6</v>
      </c>
      <c r="U36" s="40" t="str">
        <f t="shared" ref="U36:U44" si="7">IFERROR(((T36+Q36+N36-R36)+(O36*2))/E36,"")</f>
        <v/>
      </c>
      <c r="V36" s="22">
        <v>400</v>
      </c>
      <c r="W36" s="22" t="s">
        <v>84</v>
      </c>
      <c r="X36" s="22" t="s">
        <v>85</v>
      </c>
      <c r="Y36" s="65">
        <v>650</v>
      </c>
      <c r="Z36" s="36" t="s">
        <v>2</v>
      </c>
      <c r="AA36" s="1" t="s">
        <v>184</v>
      </c>
      <c r="AB36" s="28" t="s">
        <v>130</v>
      </c>
    </row>
    <row r="37" spans="1:28" x14ac:dyDescent="0.3">
      <c r="A37" s="1" t="s">
        <v>46</v>
      </c>
      <c r="B37" s="1" t="s">
        <v>67</v>
      </c>
      <c r="C37" s="27" t="s">
        <v>186</v>
      </c>
      <c r="D37" s="38">
        <v>40</v>
      </c>
      <c r="E37" s="76"/>
      <c r="F37" s="27">
        <v>2</v>
      </c>
      <c r="G37" s="76"/>
      <c r="H37" s="27"/>
      <c r="I37" s="27"/>
      <c r="J37" s="27">
        <v>4</v>
      </c>
      <c r="K37" s="27">
        <v>4</v>
      </c>
      <c r="L37" s="76"/>
      <c r="M37" s="76"/>
      <c r="N37" s="27">
        <f t="shared" si="5"/>
        <v>0</v>
      </c>
      <c r="O37" s="77"/>
      <c r="P37" s="80"/>
      <c r="Q37" s="77"/>
      <c r="R37" s="77"/>
      <c r="S37" s="77"/>
      <c r="T37" s="27">
        <f t="shared" si="6"/>
        <v>8</v>
      </c>
      <c r="U37" s="40" t="str">
        <f t="shared" si="7"/>
        <v/>
      </c>
      <c r="V37" s="22">
        <v>400</v>
      </c>
      <c r="W37" s="22" t="s">
        <v>84</v>
      </c>
      <c r="X37" s="22" t="s">
        <v>85</v>
      </c>
      <c r="Y37" s="65">
        <v>650</v>
      </c>
      <c r="Z37" s="36" t="s">
        <v>2</v>
      </c>
      <c r="AA37" s="1" t="s">
        <v>184</v>
      </c>
      <c r="AB37" s="28" t="s">
        <v>130</v>
      </c>
    </row>
    <row r="38" spans="1:28" x14ac:dyDescent="0.3">
      <c r="A38" s="1" t="s">
        <v>46</v>
      </c>
      <c r="B38" s="1" t="s">
        <v>67</v>
      </c>
      <c r="C38" s="27" t="s">
        <v>188</v>
      </c>
      <c r="D38" s="38">
        <v>43</v>
      </c>
      <c r="E38" s="76"/>
      <c r="F38" s="27">
        <v>10</v>
      </c>
      <c r="G38" s="76"/>
      <c r="H38" s="27"/>
      <c r="I38" s="27"/>
      <c r="J38" s="27">
        <v>6</v>
      </c>
      <c r="K38" s="27">
        <v>10</v>
      </c>
      <c r="L38" s="76"/>
      <c r="M38" s="76"/>
      <c r="N38" s="27">
        <f t="shared" si="5"/>
        <v>0</v>
      </c>
      <c r="O38" s="77"/>
      <c r="P38" s="56">
        <v>6</v>
      </c>
      <c r="Q38" s="77"/>
      <c r="R38" s="77"/>
      <c r="S38" s="77"/>
      <c r="T38" s="27">
        <f t="shared" si="6"/>
        <v>26</v>
      </c>
      <c r="U38" s="40" t="str">
        <f t="shared" si="7"/>
        <v/>
      </c>
      <c r="V38" s="22">
        <v>400</v>
      </c>
      <c r="W38" s="22" t="s">
        <v>84</v>
      </c>
      <c r="X38" s="22" t="s">
        <v>85</v>
      </c>
      <c r="Y38" s="65">
        <v>650</v>
      </c>
      <c r="Z38" s="36" t="s">
        <v>2</v>
      </c>
      <c r="AA38" s="1" t="s">
        <v>184</v>
      </c>
      <c r="AB38" s="28" t="s">
        <v>130</v>
      </c>
    </row>
    <row r="39" spans="1:28" x14ac:dyDescent="0.3">
      <c r="A39" s="1" t="s">
        <v>46</v>
      </c>
      <c r="B39" s="1" t="s">
        <v>67</v>
      </c>
      <c r="C39" s="27" t="s">
        <v>189</v>
      </c>
      <c r="D39" s="38">
        <v>10</v>
      </c>
      <c r="E39" s="76"/>
      <c r="F39" s="27">
        <v>4</v>
      </c>
      <c r="G39" s="76"/>
      <c r="H39" s="27"/>
      <c r="I39" s="27"/>
      <c r="J39" s="27">
        <v>0</v>
      </c>
      <c r="K39" s="27">
        <v>0</v>
      </c>
      <c r="L39" s="76"/>
      <c r="M39" s="76"/>
      <c r="N39" s="27">
        <f t="shared" si="5"/>
        <v>0</v>
      </c>
      <c r="O39" s="77"/>
      <c r="P39" s="56">
        <v>6</v>
      </c>
      <c r="Q39" s="77"/>
      <c r="R39" s="77"/>
      <c r="S39" s="77"/>
      <c r="T39" s="27">
        <f t="shared" si="6"/>
        <v>8</v>
      </c>
      <c r="U39" s="40" t="str">
        <f t="shared" si="7"/>
        <v/>
      </c>
      <c r="V39" s="22">
        <v>400</v>
      </c>
      <c r="W39" s="22" t="s">
        <v>84</v>
      </c>
      <c r="X39" s="22" t="s">
        <v>85</v>
      </c>
      <c r="Y39" s="65">
        <v>650</v>
      </c>
      <c r="Z39" s="36" t="s">
        <v>2</v>
      </c>
      <c r="AA39" s="1" t="s">
        <v>184</v>
      </c>
      <c r="AB39" s="28" t="s">
        <v>130</v>
      </c>
    </row>
    <row r="40" spans="1:28" x14ac:dyDescent="0.3">
      <c r="A40" s="1" t="s">
        <v>46</v>
      </c>
      <c r="B40" s="1" t="s">
        <v>67</v>
      </c>
      <c r="C40" s="27" t="s">
        <v>190</v>
      </c>
      <c r="D40" s="38">
        <v>33</v>
      </c>
      <c r="E40" s="76"/>
      <c r="F40" s="27">
        <v>4</v>
      </c>
      <c r="G40" s="76"/>
      <c r="H40" s="27">
        <v>1</v>
      </c>
      <c r="I40" s="27"/>
      <c r="J40" s="27">
        <v>0</v>
      </c>
      <c r="K40" s="27">
        <v>0</v>
      </c>
      <c r="L40" s="76"/>
      <c r="M40" s="76"/>
      <c r="N40" s="27">
        <f t="shared" si="5"/>
        <v>0</v>
      </c>
      <c r="O40" s="77"/>
      <c r="P40" s="77"/>
      <c r="Q40" s="77"/>
      <c r="R40" s="77"/>
      <c r="S40" s="77"/>
      <c r="T40" s="27">
        <f>+(F40*2)+J40+H40</f>
        <v>9</v>
      </c>
      <c r="U40" s="40" t="str">
        <f t="shared" si="7"/>
        <v/>
      </c>
      <c r="V40" s="22">
        <v>400</v>
      </c>
      <c r="W40" s="22" t="s">
        <v>84</v>
      </c>
      <c r="X40" s="22" t="s">
        <v>85</v>
      </c>
      <c r="Y40" s="65">
        <v>650</v>
      </c>
      <c r="Z40" s="36" t="s">
        <v>2</v>
      </c>
      <c r="AA40" s="1" t="s">
        <v>184</v>
      </c>
      <c r="AB40" s="28" t="s">
        <v>130</v>
      </c>
    </row>
    <row r="41" spans="1:28" x14ac:dyDescent="0.3">
      <c r="A41" s="1" t="s">
        <v>46</v>
      </c>
      <c r="B41" s="1" t="s">
        <v>67</v>
      </c>
      <c r="C41" s="27" t="s">
        <v>213</v>
      </c>
      <c r="D41" s="38">
        <v>51</v>
      </c>
      <c r="E41" s="76"/>
      <c r="F41" s="27">
        <v>3</v>
      </c>
      <c r="G41" s="76"/>
      <c r="H41" s="27"/>
      <c r="I41" s="27"/>
      <c r="J41" s="27">
        <v>0</v>
      </c>
      <c r="K41" s="27">
        <v>2</v>
      </c>
      <c r="L41" s="76"/>
      <c r="M41" s="76"/>
      <c r="N41" s="27">
        <f t="shared" si="5"/>
        <v>0</v>
      </c>
      <c r="O41" s="77"/>
      <c r="P41" s="77"/>
      <c r="Q41" s="77"/>
      <c r="R41" s="77"/>
      <c r="S41" s="77"/>
      <c r="T41" s="27">
        <f>+(F41*2)+J41</f>
        <v>6</v>
      </c>
      <c r="U41" s="40" t="str">
        <f t="shared" si="7"/>
        <v/>
      </c>
      <c r="V41" s="22">
        <v>400</v>
      </c>
      <c r="W41" s="22" t="s">
        <v>84</v>
      </c>
      <c r="X41" s="22" t="s">
        <v>85</v>
      </c>
      <c r="Y41" s="65">
        <v>650</v>
      </c>
      <c r="Z41" s="36" t="s">
        <v>2</v>
      </c>
      <c r="AA41" s="1" t="s">
        <v>184</v>
      </c>
      <c r="AB41" s="28" t="s">
        <v>130</v>
      </c>
    </row>
    <row r="42" spans="1:28" x14ac:dyDescent="0.3">
      <c r="A42" s="1" t="s">
        <v>46</v>
      </c>
      <c r="B42" s="1" t="s">
        <v>67</v>
      </c>
      <c r="C42" s="27" t="s">
        <v>191</v>
      </c>
      <c r="D42" s="38">
        <v>11</v>
      </c>
      <c r="E42" s="76"/>
      <c r="F42" s="27">
        <v>3</v>
      </c>
      <c r="G42" s="76"/>
      <c r="H42" s="27"/>
      <c r="I42" s="27"/>
      <c r="J42" s="27">
        <v>11</v>
      </c>
      <c r="K42" s="27">
        <v>11</v>
      </c>
      <c r="L42" s="76"/>
      <c r="M42" s="76"/>
      <c r="N42" s="27">
        <f>SUM(L42:M42)</f>
        <v>0</v>
      </c>
      <c r="O42" s="77"/>
      <c r="P42" s="77"/>
      <c r="Q42" s="77"/>
      <c r="R42" s="77"/>
      <c r="S42" s="77"/>
      <c r="T42" s="27">
        <f t="shared" si="6"/>
        <v>17</v>
      </c>
      <c r="U42" s="40" t="str">
        <f t="shared" si="7"/>
        <v/>
      </c>
      <c r="V42" s="22">
        <v>400</v>
      </c>
      <c r="W42" s="22" t="s">
        <v>84</v>
      </c>
      <c r="X42" s="22" t="s">
        <v>85</v>
      </c>
      <c r="Y42" s="65">
        <v>650</v>
      </c>
      <c r="Z42" s="36" t="s">
        <v>2</v>
      </c>
      <c r="AA42" s="1" t="s">
        <v>184</v>
      </c>
      <c r="AB42" s="28" t="s">
        <v>130</v>
      </c>
    </row>
    <row r="43" spans="1:28" x14ac:dyDescent="0.3">
      <c r="A43" s="1" t="s">
        <v>46</v>
      </c>
      <c r="B43" s="1" t="s">
        <v>67</v>
      </c>
      <c r="C43" s="27" t="s">
        <v>192</v>
      </c>
      <c r="D43" s="38">
        <v>22</v>
      </c>
      <c r="E43" s="76" t="s">
        <v>269</v>
      </c>
      <c r="F43" s="27"/>
      <c r="G43" s="76"/>
      <c r="H43" s="27"/>
      <c r="I43" s="27"/>
      <c r="J43" s="27"/>
      <c r="K43" s="27"/>
      <c r="L43" s="76"/>
      <c r="M43" s="76"/>
      <c r="N43" s="27"/>
      <c r="O43" s="77"/>
      <c r="P43" s="77"/>
      <c r="Q43" s="77"/>
      <c r="R43" s="77"/>
      <c r="S43" s="77"/>
      <c r="T43" s="27"/>
      <c r="U43" s="40"/>
      <c r="V43" s="22">
        <v>400</v>
      </c>
      <c r="W43" s="22" t="s">
        <v>84</v>
      </c>
      <c r="X43" s="22" t="s">
        <v>85</v>
      </c>
      <c r="Y43" s="65">
        <v>650</v>
      </c>
      <c r="Z43" s="36" t="s">
        <v>2</v>
      </c>
      <c r="AA43" s="1" t="s">
        <v>184</v>
      </c>
      <c r="AB43" s="28" t="s">
        <v>130</v>
      </c>
    </row>
    <row r="44" spans="1:28" x14ac:dyDescent="0.3">
      <c r="A44" s="1" t="s">
        <v>46</v>
      </c>
      <c r="B44" s="1" t="s">
        <v>67</v>
      </c>
      <c r="C44" s="27" t="s">
        <v>193</v>
      </c>
      <c r="D44" s="38">
        <v>1</v>
      </c>
      <c r="E44" s="76"/>
      <c r="F44" s="27">
        <v>2</v>
      </c>
      <c r="G44" s="76"/>
      <c r="H44" s="27"/>
      <c r="I44" s="27"/>
      <c r="J44" s="27">
        <v>2</v>
      </c>
      <c r="K44" s="27">
        <v>2</v>
      </c>
      <c r="L44" s="76"/>
      <c r="M44" s="76"/>
      <c r="N44" s="27">
        <f>SUM(L44:M44)</f>
        <v>0</v>
      </c>
      <c r="O44" s="77"/>
      <c r="P44" s="77"/>
      <c r="Q44" s="77"/>
      <c r="R44" s="77"/>
      <c r="S44" s="77"/>
      <c r="T44" s="27">
        <f t="shared" si="6"/>
        <v>6</v>
      </c>
      <c r="U44" s="40" t="str">
        <f t="shared" si="7"/>
        <v/>
      </c>
      <c r="V44" s="22">
        <v>400</v>
      </c>
      <c r="W44" s="22" t="s">
        <v>84</v>
      </c>
      <c r="X44" s="22" t="s">
        <v>85</v>
      </c>
      <c r="Y44" s="65">
        <v>650</v>
      </c>
      <c r="Z44" s="36" t="s">
        <v>2</v>
      </c>
      <c r="AA44" s="1" t="s">
        <v>184</v>
      </c>
      <c r="AB44" s="28" t="s">
        <v>130</v>
      </c>
    </row>
    <row r="45" spans="1:28" x14ac:dyDescent="0.3">
      <c r="A45" s="1" t="s">
        <v>46</v>
      </c>
      <c r="B45" s="1" t="s">
        <v>67</v>
      </c>
      <c r="C45" s="56" t="s">
        <v>39</v>
      </c>
      <c r="D45" s="1"/>
      <c r="E45" s="56">
        <v>265</v>
      </c>
      <c r="F45" s="42"/>
      <c r="G45" s="42"/>
      <c r="H45" s="42"/>
      <c r="I45" s="42"/>
      <c r="J45" s="42"/>
      <c r="K45" s="42"/>
      <c r="L45" s="42"/>
      <c r="M45" s="42"/>
      <c r="N45" s="27"/>
      <c r="O45" s="42"/>
      <c r="P45" s="56">
        <v>19</v>
      </c>
      <c r="Q45" s="42"/>
      <c r="R45" s="42"/>
      <c r="S45" s="42"/>
      <c r="T45" s="27"/>
      <c r="U45" s="40" t="str">
        <f t="shared" ref="U45" si="8">_xlfn.IFNA("",((T45+Q45+N45-R45)+(O45*2))/E45)</f>
        <v/>
      </c>
      <c r="V45" s="22">
        <v>400</v>
      </c>
      <c r="W45" s="22" t="s">
        <v>84</v>
      </c>
      <c r="X45" s="22" t="s">
        <v>85</v>
      </c>
      <c r="Y45" s="65">
        <v>650</v>
      </c>
      <c r="Z45" s="36" t="s">
        <v>2</v>
      </c>
      <c r="AA45" s="1" t="s">
        <v>184</v>
      </c>
      <c r="AB45" s="28" t="s">
        <v>130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265</v>
      </c>
      <c r="F46" s="44">
        <f t="shared" si="9"/>
        <v>36</v>
      </c>
      <c r="G46" s="44">
        <f t="shared" si="9"/>
        <v>0</v>
      </c>
      <c r="H46" s="44">
        <f t="shared" si="9"/>
        <v>1</v>
      </c>
      <c r="I46" s="44">
        <f t="shared" si="9"/>
        <v>0</v>
      </c>
      <c r="J46" s="44">
        <f t="shared" si="9"/>
        <v>31</v>
      </c>
      <c r="K46" s="44">
        <f t="shared" si="9"/>
        <v>41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43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104</v>
      </c>
      <c r="U46" s="45">
        <f>((T46+Q46+N46-R46)+(O46*2))/E46</f>
        <v>0.39245283018867927</v>
      </c>
      <c r="V46" s="46">
        <v>400</v>
      </c>
      <c r="W46" s="46" t="s">
        <v>84</v>
      </c>
      <c r="X46" s="46" t="s">
        <v>85</v>
      </c>
      <c r="Y46" s="66">
        <v>650</v>
      </c>
      <c r="Z46" s="61" t="s">
        <v>2</v>
      </c>
      <c r="AA46" s="43" t="s">
        <v>184</v>
      </c>
      <c r="AB46" s="68" t="s">
        <v>130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0.75609756097560976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8:28" x14ac:dyDescent="0.3">
      <c r="AB49" s="67"/>
    </row>
    <row r="50" spans="28:28" x14ac:dyDescent="0.3">
      <c r="AB50" s="67"/>
    </row>
    <row r="51" spans="28:28" x14ac:dyDescent="0.3">
      <c r="AB51" s="67"/>
    </row>
    <row r="52" spans="28:28" x14ac:dyDescent="0.3">
      <c r="AB52" s="67"/>
    </row>
  </sheetData>
  <sheetProtection sheet="1" objects="1" scenarios="1"/>
  <sortState xmlns:xlrd2="http://schemas.microsoft.com/office/spreadsheetml/2017/richdata2" ref="C35:K43">
    <sortCondition ref="C35:C43"/>
  </sortState>
  <pageMargins left="0.25" right="0.25" top="0.75" bottom="0.75" header="0.3" footer="0.3"/>
  <pageSetup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3CB4-81C6-4643-9918-5D5778DBA57D}">
  <sheetPr>
    <tabColor rgb="FFFF0000"/>
    <pageSetUpPr fitToPage="1"/>
  </sheetPr>
  <dimension ref="A2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5" width="5.88671875" customWidth="1"/>
    <col min="6" max="6" width="3.77734375" customWidth="1"/>
    <col min="7" max="7" width="4.109375" customWidth="1"/>
    <col min="8" max="8" width="3.88671875" customWidth="1"/>
    <col min="9" max="9" width="4.33203125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2.33203125" customWidth="1"/>
    <col min="28" max="28" width="9.5546875" customWidth="1"/>
  </cols>
  <sheetData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216</v>
      </c>
      <c r="K4" s="16" t="s">
        <v>45</v>
      </c>
      <c r="L4" s="17"/>
      <c r="M4" s="18"/>
      <c r="N4" s="81">
        <v>0</v>
      </c>
      <c r="O4" s="81"/>
      <c r="P4" s="81"/>
      <c r="Q4" s="81"/>
      <c r="R4" s="82"/>
      <c r="S4" s="21">
        <f>SUM(N4:R4)</f>
        <v>0</v>
      </c>
      <c r="T4" s="22">
        <v>403</v>
      </c>
    </row>
    <row r="5" spans="1:28" x14ac:dyDescent="0.3">
      <c r="B5" s="1"/>
      <c r="C5" s="6" t="s">
        <v>214</v>
      </c>
      <c r="D5" s="7" t="s">
        <v>6</v>
      </c>
      <c r="E5" s="1"/>
      <c r="F5" s="1"/>
      <c r="G5" s="1"/>
      <c r="J5" s="15" t="s">
        <v>217</v>
      </c>
      <c r="K5" s="16" t="s">
        <v>68</v>
      </c>
      <c r="L5" s="17"/>
      <c r="M5" s="18"/>
      <c r="N5" s="81">
        <v>2</v>
      </c>
      <c r="O5" s="81"/>
      <c r="P5" s="81"/>
      <c r="Q5" s="81"/>
      <c r="R5" s="82"/>
      <c r="S5" s="21">
        <f>SUM(N5:R5)</f>
        <v>2</v>
      </c>
      <c r="T5" s="22">
        <v>403</v>
      </c>
      <c r="U5" s="1"/>
      <c r="V5" s="1"/>
      <c r="W5" s="1"/>
    </row>
    <row r="6" spans="1:28" x14ac:dyDescent="0.3">
      <c r="C6" s="57" t="s">
        <v>215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58" t="s">
        <v>215</v>
      </c>
      <c r="D7" s="7" t="s">
        <v>8</v>
      </c>
      <c r="G7" s="1"/>
      <c r="S7" s="1"/>
      <c r="T7" s="25" t="s">
        <v>9</v>
      </c>
      <c r="U7" s="1"/>
      <c r="V7" s="26">
        <v>403</v>
      </c>
      <c r="W7" s="1"/>
    </row>
    <row r="8" spans="1:28" x14ac:dyDescent="0.3">
      <c r="B8" s="1"/>
      <c r="C8" s="58" t="s">
        <v>215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59" t="s">
        <v>215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12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17</v>
      </c>
      <c r="E13" s="27" t="s">
        <v>215</v>
      </c>
      <c r="F13" s="27"/>
      <c r="G13" s="27"/>
      <c r="H13" s="27"/>
      <c r="I13" s="27"/>
      <c r="J13" s="27"/>
      <c r="K13" s="27"/>
      <c r="L13" s="27"/>
      <c r="M13" s="27"/>
      <c r="N13" s="27">
        <f>SUM(L13:M13)</f>
        <v>0</v>
      </c>
      <c r="O13" s="27"/>
      <c r="P13" s="39"/>
      <c r="Q13" s="27"/>
      <c r="R13" s="27"/>
      <c r="S13" s="27"/>
      <c r="T13" s="27">
        <f>(H13*3)+((F13-H13)*2)+J13</f>
        <v>0</v>
      </c>
      <c r="U13" s="40" t="str">
        <f>IFERROR(((T13+Q13+N13-R13)+(O13*2))/E13,"")</f>
        <v/>
      </c>
      <c r="V13" s="22">
        <v>403</v>
      </c>
      <c r="W13" s="22" t="s">
        <v>79</v>
      </c>
      <c r="X13" s="22" t="s">
        <v>218</v>
      </c>
      <c r="Y13" s="65" t="s">
        <v>215</v>
      </c>
      <c r="Z13" s="41" t="s">
        <v>220</v>
      </c>
      <c r="AA13" s="1" t="s">
        <v>103</v>
      </c>
      <c r="AB13" s="28" t="s">
        <v>219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6</v>
      </c>
      <c r="E14" s="27" t="s">
        <v>215</v>
      </c>
      <c r="F14" s="27"/>
      <c r="G14" s="27"/>
      <c r="H14" s="27"/>
      <c r="I14" s="27"/>
      <c r="J14" s="27"/>
      <c r="K14" s="27"/>
      <c r="L14" s="27"/>
      <c r="M14" s="27"/>
      <c r="N14" s="27">
        <f t="shared" ref="N14" si="0">SUM(L14:M14)</f>
        <v>0</v>
      </c>
      <c r="O14" s="27"/>
      <c r="P14" s="39"/>
      <c r="Q14" s="27"/>
      <c r="R14" s="27"/>
      <c r="S14" s="27"/>
      <c r="T14" s="27">
        <f t="shared" ref="T14" si="1">(H14*3)+((F14-H14)*2)+J14</f>
        <v>0</v>
      </c>
      <c r="U14" s="40" t="str">
        <f t="shared" ref="U14" si="2">IFERROR(((T14+Q14+N14-R14)+(O14*2))/E14,"")</f>
        <v/>
      </c>
      <c r="V14" s="22">
        <v>403</v>
      </c>
      <c r="W14" s="22" t="s">
        <v>79</v>
      </c>
      <c r="X14" s="22" t="s">
        <v>218</v>
      </c>
      <c r="Y14" s="65" t="s">
        <v>215</v>
      </c>
      <c r="Z14" s="41" t="s">
        <v>220</v>
      </c>
      <c r="AA14" s="1" t="s">
        <v>103</v>
      </c>
      <c r="AB14" s="28" t="s">
        <v>219</v>
      </c>
    </row>
    <row r="15" spans="1:28" x14ac:dyDescent="0.3">
      <c r="A15" s="1" t="s">
        <v>67</v>
      </c>
      <c r="B15" s="1" t="s">
        <v>46</v>
      </c>
      <c r="C15" s="27" t="s">
        <v>57</v>
      </c>
      <c r="D15" s="38">
        <v>44</v>
      </c>
      <c r="E15" s="27" t="s">
        <v>215</v>
      </c>
      <c r="F15" s="27"/>
      <c r="G15" s="27"/>
      <c r="H15" s="27"/>
      <c r="I15" s="27"/>
      <c r="J15" s="27"/>
      <c r="K15" s="27"/>
      <c r="L15" s="27"/>
      <c r="M15" s="27"/>
      <c r="N15" s="27">
        <f t="shared" ref="N15:N24" si="3">SUM(L15:M15)</f>
        <v>0</v>
      </c>
      <c r="O15" s="27"/>
      <c r="P15" s="39"/>
      <c r="Q15" s="27"/>
      <c r="R15" s="27"/>
      <c r="S15" s="27"/>
      <c r="T15" s="27">
        <f t="shared" ref="T15:T24" si="4">(H15*3)+((F15-H15)*2)+J15</f>
        <v>0</v>
      </c>
      <c r="U15" s="40" t="str">
        <f t="shared" ref="U15:U24" si="5">IFERROR(((T15+Q15+N15-R15)+(O15*2))/E15,"")</f>
        <v/>
      </c>
      <c r="V15" s="22">
        <v>403</v>
      </c>
      <c r="W15" s="22" t="s">
        <v>79</v>
      </c>
      <c r="X15" s="22" t="s">
        <v>218</v>
      </c>
      <c r="Y15" s="65" t="s">
        <v>215</v>
      </c>
      <c r="Z15" s="41" t="s">
        <v>220</v>
      </c>
      <c r="AA15" s="1" t="s">
        <v>103</v>
      </c>
      <c r="AB15" s="28" t="s">
        <v>219</v>
      </c>
    </row>
    <row r="16" spans="1:28" x14ac:dyDescent="0.3">
      <c r="A16" s="1" t="s">
        <v>67</v>
      </c>
      <c r="B16" s="1" t="s">
        <v>46</v>
      </c>
      <c r="C16" s="27" t="s">
        <v>105</v>
      </c>
      <c r="D16" s="38">
        <v>22</v>
      </c>
      <c r="E16" s="27" t="s">
        <v>215</v>
      </c>
      <c r="F16" s="27"/>
      <c r="G16" s="27"/>
      <c r="H16" s="27"/>
      <c r="I16" s="27"/>
      <c r="J16" s="27"/>
      <c r="K16" s="27"/>
      <c r="L16" s="27"/>
      <c r="M16" s="27"/>
      <c r="N16" s="27">
        <f t="shared" si="3"/>
        <v>0</v>
      </c>
      <c r="O16" s="27"/>
      <c r="P16" s="39"/>
      <c r="Q16" s="27"/>
      <c r="R16" s="27"/>
      <c r="S16" s="27"/>
      <c r="T16" s="27">
        <f t="shared" si="4"/>
        <v>0</v>
      </c>
      <c r="U16" s="40" t="str">
        <f t="shared" si="5"/>
        <v/>
      </c>
      <c r="V16" s="22">
        <v>403</v>
      </c>
      <c r="W16" s="22" t="s">
        <v>79</v>
      </c>
      <c r="X16" s="22" t="s">
        <v>218</v>
      </c>
      <c r="Y16" s="65" t="s">
        <v>215</v>
      </c>
      <c r="Z16" s="41" t="s">
        <v>220</v>
      </c>
      <c r="AA16" s="1" t="s">
        <v>103</v>
      </c>
      <c r="AB16" s="28" t="s">
        <v>219</v>
      </c>
    </row>
    <row r="17" spans="1:28" x14ac:dyDescent="0.3">
      <c r="A17" s="1" t="s">
        <v>67</v>
      </c>
      <c r="B17" s="1" t="s">
        <v>46</v>
      </c>
      <c r="C17" s="27" t="s">
        <v>106</v>
      </c>
      <c r="D17" s="38">
        <v>8</v>
      </c>
      <c r="E17" s="27" t="s">
        <v>215</v>
      </c>
      <c r="F17" s="27"/>
      <c r="G17" s="27"/>
      <c r="H17" s="27"/>
      <c r="I17" s="27"/>
      <c r="J17" s="27"/>
      <c r="K17" s="27"/>
      <c r="L17" s="27"/>
      <c r="M17" s="27"/>
      <c r="N17" s="27">
        <f t="shared" si="3"/>
        <v>0</v>
      </c>
      <c r="O17" s="27"/>
      <c r="P17" s="39"/>
      <c r="Q17" s="27"/>
      <c r="R17" s="27"/>
      <c r="S17" s="27"/>
      <c r="T17" s="27">
        <f t="shared" si="4"/>
        <v>0</v>
      </c>
      <c r="U17" s="40" t="str">
        <f t="shared" si="5"/>
        <v/>
      </c>
      <c r="V17" s="22">
        <v>403</v>
      </c>
      <c r="W17" s="22" t="s">
        <v>79</v>
      </c>
      <c r="X17" s="22" t="s">
        <v>218</v>
      </c>
      <c r="Y17" s="65" t="s">
        <v>215</v>
      </c>
      <c r="Z17" s="41" t="s">
        <v>220</v>
      </c>
      <c r="AA17" s="1" t="s">
        <v>103</v>
      </c>
      <c r="AB17" s="28" t="s">
        <v>219</v>
      </c>
    </row>
    <row r="18" spans="1:28" x14ac:dyDescent="0.3">
      <c r="A18" s="1" t="s">
        <v>67</v>
      </c>
      <c r="B18" s="1" t="s">
        <v>46</v>
      </c>
      <c r="C18" s="27" t="s">
        <v>49</v>
      </c>
      <c r="D18" s="38">
        <v>33</v>
      </c>
      <c r="E18" s="27" t="s">
        <v>215</v>
      </c>
      <c r="F18" s="27"/>
      <c r="G18" s="27"/>
      <c r="H18" s="27"/>
      <c r="I18" s="27"/>
      <c r="J18" s="27"/>
      <c r="K18" s="27"/>
      <c r="L18" s="27"/>
      <c r="M18" s="27"/>
      <c r="N18" s="27">
        <f t="shared" si="3"/>
        <v>0</v>
      </c>
      <c r="O18" s="27"/>
      <c r="P18" s="39"/>
      <c r="Q18" s="27"/>
      <c r="R18" s="27"/>
      <c r="S18" s="27"/>
      <c r="T18" s="27">
        <f t="shared" si="4"/>
        <v>0</v>
      </c>
      <c r="U18" s="40" t="str">
        <f t="shared" si="5"/>
        <v/>
      </c>
      <c r="V18" s="22">
        <v>403</v>
      </c>
      <c r="W18" s="22" t="s">
        <v>79</v>
      </c>
      <c r="X18" s="22" t="s">
        <v>218</v>
      </c>
      <c r="Y18" s="65" t="s">
        <v>215</v>
      </c>
      <c r="Z18" s="41" t="s">
        <v>220</v>
      </c>
      <c r="AA18" s="1" t="s">
        <v>103</v>
      </c>
      <c r="AB18" s="28" t="s">
        <v>219</v>
      </c>
    </row>
    <row r="19" spans="1:28" x14ac:dyDescent="0.3">
      <c r="A19" s="1" t="s">
        <v>67</v>
      </c>
      <c r="B19" s="1" t="s">
        <v>46</v>
      </c>
      <c r="C19" s="27" t="s">
        <v>154</v>
      </c>
      <c r="D19" s="38">
        <v>25</v>
      </c>
      <c r="E19" s="27" t="s">
        <v>215</v>
      </c>
      <c r="F19" s="27"/>
      <c r="G19" s="27"/>
      <c r="H19" s="27"/>
      <c r="I19" s="27"/>
      <c r="J19" s="27"/>
      <c r="K19" s="27"/>
      <c r="L19" s="27"/>
      <c r="M19" s="27"/>
      <c r="N19" s="27">
        <f t="shared" si="3"/>
        <v>0</v>
      </c>
      <c r="O19" s="27"/>
      <c r="P19" s="39"/>
      <c r="Q19" s="27"/>
      <c r="R19" s="27"/>
      <c r="S19" s="27"/>
      <c r="T19" s="27">
        <f t="shared" si="4"/>
        <v>0</v>
      </c>
      <c r="U19" s="40" t="str">
        <f t="shared" si="5"/>
        <v/>
      </c>
      <c r="V19" s="22">
        <v>403</v>
      </c>
      <c r="W19" s="22" t="s">
        <v>79</v>
      </c>
      <c r="X19" s="22" t="s">
        <v>218</v>
      </c>
      <c r="Y19" s="65" t="s">
        <v>215</v>
      </c>
      <c r="Z19" s="41" t="s">
        <v>220</v>
      </c>
      <c r="AA19" s="1" t="s">
        <v>103</v>
      </c>
      <c r="AB19" s="28" t="s">
        <v>219</v>
      </c>
    </row>
    <row r="20" spans="1:28" x14ac:dyDescent="0.3">
      <c r="A20" s="1" t="s">
        <v>67</v>
      </c>
      <c r="B20" s="1" t="s">
        <v>46</v>
      </c>
      <c r="C20" s="27" t="s">
        <v>51</v>
      </c>
      <c r="D20" s="38">
        <v>24</v>
      </c>
      <c r="E20" s="27" t="s">
        <v>215</v>
      </c>
      <c r="F20" s="27"/>
      <c r="G20" s="27"/>
      <c r="H20" s="27"/>
      <c r="I20" s="27"/>
      <c r="J20" s="27"/>
      <c r="K20" s="27"/>
      <c r="L20" s="27"/>
      <c r="M20" s="27"/>
      <c r="N20" s="27">
        <f t="shared" si="3"/>
        <v>0</v>
      </c>
      <c r="O20" s="27"/>
      <c r="P20" s="39"/>
      <c r="Q20" s="27"/>
      <c r="R20" s="27"/>
      <c r="S20" s="27"/>
      <c r="T20" s="27">
        <f t="shared" si="4"/>
        <v>0</v>
      </c>
      <c r="U20" s="40" t="str">
        <f t="shared" si="5"/>
        <v/>
      </c>
      <c r="V20" s="22">
        <v>403</v>
      </c>
      <c r="W20" s="22" t="s">
        <v>79</v>
      </c>
      <c r="X20" s="22" t="s">
        <v>218</v>
      </c>
      <c r="Y20" s="65" t="s">
        <v>215</v>
      </c>
      <c r="Z20" s="41" t="s">
        <v>220</v>
      </c>
      <c r="AA20" s="1" t="s">
        <v>103</v>
      </c>
      <c r="AB20" s="28" t="s">
        <v>219</v>
      </c>
    </row>
    <row r="21" spans="1:28" x14ac:dyDescent="0.3">
      <c r="A21" s="1" t="s">
        <v>67</v>
      </c>
      <c r="B21" s="1" t="s">
        <v>46</v>
      </c>
      <c r="C21" s="27" t="s">
        <v>52</v>
      </c>
      <c r="D21" s="38">
        <v>11</v>
      </c>
      <c r="E21" s="27" t="s">
        <v>215</v>
      </c>
      <c r="F21" s="27"/>
      <c r="G21" s="27"/>
      <c r="H21" s="27"/>
      <c r="I21" s="27"/>
      <c r="J21" s="27"/>
      <c r="K21" s="27"/>
      <c r="L21" s="27"/>
      <c r="M21" s="27"/>
      <c r="N21" s="27">
        <f t="shared" si="3"/>
        <v>0</v>
      </c>
      <c r="O21" s="27"/>
      <c r="P21" s="39"/>
      <c r="Q21" s="27"/>
      <c r="R21" s="27"/>
      <c r="S21" s="27"/>
      <c r="T21" s="27">
        <f t="shared" si="4"/>
        <v>0</v>
      </c>
      <c r="U21" s="40" t="str">
        <f t="shared" si="5"/>
        <v/>
      </c>
      <c r="V21" s="22">
        <v>403</v>
      </c>
      <c r="W21" s="22" t="s">
        <v>79</v>
      </c>
      <c r="X21" s="22" t="s">
        <v>218</v>
      </c>
      <c r="Y21" s="65" t="s">
        <v>215</v>
      </c>
      <c r="Z21" s="41" t="s">
        <v>220</v>
      </c>
      <c r="AA21" s="1" t="s">
        <v>103</v>
      </c>
      <c r="AB21" s="28" t="s">
        <v>219</v>
      </c>
    </row>
    <row r="22" spans="1:28" x14ac:dyDescent="0.3">
      <c r="A22" s="1" t="s">
        <v>67</v>
      </c>
      <c r="B22" s="1" t="s">
        <v>46</v>
      </c>
      <c r="C22" s="27" t="s">
        <v>53</v>
      </c>
      <c r="D22" s="38">
        <v>32</v>
      </c>
      <c r="E22" s="27" t="s">
        <v>215</v>
      </c>
      <c r="F22" s="27"/>
      <c r="G22" s="27"/>
      <c r="H22" s="27"/>
      <c r="I22" s="27"/>
      <c r="J22" s="27"/>
      <c r="K22" s="27"/>
      <c r="L22" s="27"/>
      <c r="M22" s="27"/>
      <c r="N22" s="27">
        <f t="shared" si="3"/>
        <v>0</v>
      </c>
      <c r="O22" s="27"/>
      <c r="P22" s="39"/>
      <c r="Q22" s="27"/>
      <c r="R22" s="27"/>
      <c r="S22" s="27"/>
      <c r="T22" s="27">
        <f t="shared" si="4"/>
        <v>0</v>
      </c>
      <c r="U22" s="40" t="str">
        <f t="shared" si="5"/>
        <v/>
      </c>
      <c r="V22" s="22">
        <v>403</v>
      </c>
      <c r="W22" s="22" t="s">
        <v>79</v>
      </c>
      <c r="X22" s="22" t="s">
        <v>218</v>
      </c>
      <c r="Y22" s="65" t="s">
        <v>215</v>
      </c>
      <c r="Z22" s="41" t="s">
        <v>220</v>
      </c>
      <c r="AA22" s="1" t="s">
        <v>103</v>
      </c>
      <c r="AB22" s="28" t="s">
        <v>219</v>
      </c>
    </row>
    <row r="23" spans="1:28" x14ac:dyDescent="0.3">
      <c r="A23" s="1" t="s">
        <v>67</v>
      </c>
      <c r="B23" s="1" t="s">
        <v>46</v>
      </c>
      <c r="C23" s="27" t="s">
        <v>54</v>
      </c>
      <c r="D23" s="38">
        <v>7</v>
      </c>
      <c r="E23" s="27" t="s">
        <v>215</v>
      </c>
      <c r="F23" s="27"/>
      <c r="G23" s="27"/>
      <c r="H23" s="27"/>
      <c r="I23" s="27"/>
      <c r="J23" s="27"/>
      <c r="K23" s="27"/>
      <c r="L23" s="27"/>
      <c r="M23" s="27"/>
      <c r="N23" s="27">
        <f t="shared" si="3"/>
        <v>0</v>
      </c>
      <c r="O23" s="27"/>
      <c r="P23" s="39"/>
      <c r="Q23" s="27"/>
      <c r="R23" s="27"/>
      <c r="S23" s="27"/>
      <c r="T23" s="27">
        <f t="shared" si="4"/>
        <v>0</v>
      </c>
      <c r="U23" s="40" t="str">
        <f t="shared" si="5"/>
        <v/>
      </c>
      <c r="V23" s="22">
        <v>403</v>
      </c>
      <c r="W23" s="22" t="s">
        <v>79</v>
      </c>
      <c r="X23" s="22" t="s">
        <v>218</v>
      </c>
      <c r="Y23" s="65" t="s">
        <v>215</v>
      </c>
      <c r="Z23" s="41" t="s">
        <v>220</v>
      </c>
      <c r="AA23" s="1" t="s">
        <v>103</v>
      </c>
      <c r="AB23" s="28" t="s">
        <v>219</v>
      </c>
    </row>
    <row r="24" spans="1:28" x14ac:dyDescent="0.3">
      <c r="A24" s="1" t="s">
        <v>67</v>
      </c>
      <c r="B24" s="1" t="s">
        <v>46</v>
      </c>
      <c r="C24" s="27" t="s">
        <v>55</v>
      </c>
      <c r="D24" s="38">
        <v>13</v>
      </c>
      <c r="E24" s="27" t="s">
        <v>215</v>
      </c>
      <c r="F24" s="27"/>
      <c r="G24" s="27"/>
      <c r="H24" s="27"/>
      <c r="I24" s="27"/>
      <c r="J24" s="27"/>
      <c r="K24" s="27"/>
      <c r="L24" s="27"/>
      <c r="M24" s="27"/>
      <c r="N24" s="27">
        <f t="shared" si="3"/>
        <v>0</v>
      </c>
      <c r="O24" s="27"/>
      <c r="P24" s="39"/>
      <c r="Q24" s="27"/>
      <c r="R24" s="27"/>
      <c r="S24" s="27"/>
      <c r="T24" s="27">
        <f t="shared" si="4"/>
        <v>0</v>
      </c>
      <c r="U24" s="40" t="str">
        <f t="shared" si="5"/>
        <v/>
      </c>
      <c r="V24" s="22">
        <v>403</v>
      </c>
      <c r="W24" s="22" t="s">
        <v>79</v>
      </c>
      <c r="X24" s="22" t="s">
        <v>218</v>
      </c>
      <c r="Y24" s="65" t="s">
        <v>215</v>
      </c>
      <c r="Z24" s="41" t="s">
        <v>220</v>
      </c>
      <c r="AA24" s="1" t="s">
        <v>103</v>
      </c>
      <c r="AB24" s="28" t="s">
        <v>219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6">SUM(E13:E23)</f>
        <v>0</v>
      </c>
      <c r="F25" s="44">
        <f t="shared" si="6"/>
        <v>0</v>
      </c>
      <c r="G25" s="44">
        <f t="shared" si="6"/>
        <v>0</v>
      </c>
      <c r="H25" s="44">
        <f t="shared" si="6"/>
        <v>0</v>
      </c>
      <c r="I25" s="44">
        <f t="shared" si="6"/>
        <v>0</v>
      </c>
      <c r="J25" s="44">
        <f t="shared" si="6"/>
        <v>0</v>
      </c>
      <c r="K25" s="44">
        <f t="shared" si="6"/>
        <v>0</v>
      </c>
      <c r="L25" s="44">
        <f t="shared" si="6"/>
        <v>0</v>
      </c>
      <c r="M25" s="44">
        <f t="shared" si="6"/>
        <v>0</v>
      </c>
      <c r="N25" s="44">
        <f t="shared" si="6"/>
        <v>0</v>
      </c>
      <c r="O25" s="44">
        <f t="shared" si="6"/>
        <v>0</v>
      </c>
      <c r="P25" s="44">
        <f t="shared" si="6"/>
        <v>0</v>
      </c>
      <c r="Q25" s="44">
        <f t="shared" si="6"/>
        <v>0</v>
      </c>
      <c r="R25" s="44">
        <f t="shared" si="6"/>
        <v>0</v>
      </c>
      <c r="S25" s="44">
        <f t="shared" si="6"/>
        <v>0</v>
      </c>
      <c r="T25" s="44">
        <f t="shared" si="6"/>
        <v>0</v>
      </c>
      <c r="U25" s="45" t="e">
        <f>((T25+Q25+N25-R25)+(O25*2))/E25</f>
        <v>#DIV/0!</v>
      </c>
      <c r="V25" s="46">
        <v>403</v>
      </c>
      <c r="W25" s="46" t="s">
        <v>79</v>
      </c>
      <c r="X25" s="46" t="s">
        <v>218</v>
      </c>
      <c r="Y25" s="66" t="s">
        <v>215</v>
      </c>
      <c r="Z25" s="47" t="s">
        <v>220</v>
      </c>
      <c r="AA25" s="43" t="s">
        <v>103</v>
      </c>
      <c r="AB25" s="68" t="s">
        <v>219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5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2"/>
      <c r="Z33" s="41"/>
      <c r="AA33" s="1"/>
      <c r="AB33" s="28"/>
    </row>
    <row r="34" spans="1:28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2"/>
      <c r="W34" s="22"/>
      <c r="X34" s="22"/>
      <c r="Y34" s="52"/>
      <c r="Z34" s="41"/>
      <c r="AA34" s="1"/>
      <c r="AB34" s="28"/>
    </row>
    <row r="35" spans="1:28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2"/>
      <c r="W35" s="22"/>
      <c r="X35" s="22"/>
      <c r="Y35" s="52"/>
      <c r="Z35" s="41"/>
      <c r="AA35" s="1"/>
      <c r="AB35" s="28"/>
    </row>
    <row r="36" spans="1:28" x14ac:dyDescent="0.3">
      <c r="B36" s="1"/>
      <c r="C36" s="53" t="s">
        <v>68</v>
      </c>
      <c r="D36" s="3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7" t="s">
        <v>11</v>
      </c>
      <c r="U36" s="1"/>
      <c r="V36" s="54">
        <v>12</v>
      </c>
      <c r="W36" s="1"/>
      <c r="X36" s="1"/>
      <c r="Y36" s="31"/>
      <c r="Z36" s="41"/>
      <c r="AA36" s="1"/>
      <c r="AB36" s="28"/>
    </row>
    <row r="37" spans="1:28" x14ac:dyDescent="0.3">
      <c r="A37" s="36" t="s">
        <v>12</v>
      </c>
      <c r="B37" s="37" t="s">
        <v>13</v>
      </c>
      <c r="C37" s="38" t="s">
        <v>14</v>
      </c>
      <c r="D37" s="38" t="s">
        <v>15</v>
      </c>
      <c r="E37" s="14" t="s">
        <v>16</v>
      </c>
      <c r="F37" s="14" t="s">
        <v>17</v>
      </c>
      <c r="G37" s="14" t="s">
        <v>18</v>
      </c>
      <c r="H37" s="14" t="s">
        <v>19</v>
      </c>
      <c r="I37" s="14" t="s">
        <v>20</v>
      </c>
      <c r="J37" s="14" t="s">
        <v>21</v>
      </c>
      <c r="K37" s="14" t="s">
        <v>22</v>
      </c>
      <c r="L37" s="14" t="s">
        <v>23</v>
      </c>
      <c r="M37" s="14" t="s">
        <v>24</v>
      </c>
      <c r="N37" s="14" t="s">
        <v>25</v>
      </c>
      <c r="O37" s="14" t="s">
        <v>26</v>
      </c>
      <c r="P37" s="14" t="s">
        <v>27</v>
      </c>
      <c r="Q37" s="14" t="s">
        <v>28</v>
      </c>
      <c r="R37" s="14" t="s">
        <v>29</v>
      </c>
      <c r="S37" s="14" t="s">
        <v>30</v>
      </c>
      <c r="T37" s="14" t="s">
        <v>31</v>
      </c>
      <c r="U37" s="14" t="s">
        <v>32</v>
      </c>
      <c r="V37" s="14" t="s">
        <v>4</v>
      </c>
      <c r="W37" s="14" t="s">
        <v>33</v>
      </c>
      <c r="X37" s="14" t="s">
        <v>34</v>
      </c>
      <c r="Y37" s="14" t="s">
        <v>35</v>
      </c>
      <c r="Z37" s="14" t="s">
        <v>36</v>
      </c>
      <c r="AA37" s="14" t="s">
        <v>37</v>
      </c>
      <c r="AB37" s="14" t="s">
        <v>38</v>
      </c>
    </row>
    <row r="38" spans="1:28" x14ac:dyDescent="0.3">
      <c r="A38" s="1" t="s">
        <v>46</v>
      </c>
      <c r="B38" s="1" t="s">
        <v>67</v>
      </c>
      <c r="C38" s="27" t="s">
        <v>212</v>
      </c>
      <c r="D38" s="38">
        <v>32</v>
      </c>
      <c r="E38" s="27" t="s">
        <v>215</v>
      </c>
      <c r="F38" s="27"/>
      <c r="G38" s="27"/>
      <c r="H38" s="27"/>
      <c r="I38" s="27"/>
      <c r="J38" s="27"/>
      <c r="K38" s="27"/>
      <c r="L38" s="27"/>
      <c r="M38" s="27"/>
      <c r="N38" s="27">
        <f>SUM(L38:M38)</f>
        <v>0</v>
      </c>
      <c r="O38" s="27"/>
      <c r="P38" s="39"/>
      <c r="Q38" s="27"/>
      <c r="R38" s="27"/>
      <c r="S38" s="27"/>
      <c r="T38" s="27">
        <f>+(F38*2)+J38</f>
        <v>0</v>
      </c>
      <c r="U38" s="40" t="str">
        <f>IFERROR(((T38+Q38+N38-R38)+(O38*2))/E38,"")</f>
        <v/>
      </c>
      <c r="V38" s="22">
        <v>403</v>
      </c>
      <c r="W38" s="22" t="s">
        <v>84</v>
      </c>
      <c r="X38" s="22" t="s">
        <v>85</v>
      </c>
      <c r="Y38" s="65" t="s">
        <v>215</v>
      </c>
      <c r="Z38" s="41" t="s">
        <v>221</v>
      </c>
      <c r="AA38" s="1" t="s">
        <v>184</v>
      </c>
      <c r="AB38" s="28" t="s">
        <v>222</v>
      </c>
    </row>
    <row r="39" spans="1:28" x14ac:dyDescent="0.3">
      <c r="A39" s="1" t="s">
        <v>46</v>
      </c>
      <c r="B39" s="1" t="s">
        <v>67</v>
      </c>
      <c r="C39" s="27" t="s">
        <v>185</v>
      </c>
      <c r="D39" s="38">
        <v>50</v>
      </c>
      <c r="E39" s="27" t="s">
        <v>215</v>
      </c>
      <c r="F39" s="27"/>
      <c r="G39" s="27"/>
      <c r="H39" s="27"/>
      <c r="I39" s="27"/>
      <c r="J39" s="27"/>
      <c r="K39" s="27"/>
      <c r="L39" s="27"/>
      <c r="M39" s="27"/>
      <c r="N39" s="27">
        <f t="shared" ref="N39:N44" si="7">SUM(L39:M39)</f>
        <v>0</v>
      </c>
      <c r="O39" s="39"/>
      <c r="P39" s="39"/>
      <c r="Q39" s="39"/>
      <c r="R39" s="39"/>
      <c r="S39" s="39"/>
      <c r="T39" s="27">
        <f t="shared" ref="T39:T47" si="8">+(F39*2)+J39</f>
        <v>0</v>
      </c>
      <c r="U39" s="40" t="str">
        <f t="shared" ref="U39:U47" si="9">IFERROR(((T39+Q39+N39-R39)+(O39*2))/E39,"")</f>
        <v/>
      </c>
      <c r="V39" s="22">
        <v>403</v>
      </c>
      <c r="W39" s="22" t="s">
        <v>84</v>
      </c>
      <c r="X39" s="22" t="s">
        <v>85</v>
      </c>
      <c r="Y39" s="65" t="s">
        <v>215</v>
      </c>
      <c r="Z39" s="41" t="s">
        <v>221</v>
      </c>
      <c r="AA39" s="1" t="s">
        <v>184</v>
      </c>
      <c r="AB39" s="28" t="s">
        <v>222</v>
      </c>
    </row>
    <row r="40" spans="1:28" x14ac:dyDescent="0.3">
      <c r="A40" s="1" t="s">
        <v>46</v>
      </c>
      <c r="B40" s="1" t="s">
        <v>67</v>
      </c>
      <c r="C40" s="27" t="s">
        <v>186</v>
      </c>
      <c r="D40" s="38">
        <v>40</v>
      </c>
      <c r="E40" s="27" t="s">
        <v>215</v>
      </c>
      <c r="F40" s="27"/>
      <c r="G40" s="27"/>
      <c r="H40" s="27"/>
      <c r="I40" s="27"/>
      <c r="J40" s="27"/>
      <c r="K40" s="27"/>
      <c r="L40" s="27"/>
      <c r="M40" s="27"/>
      <c r="N40" s="27">
        <f t="shared" si="7"/>
        <v>0</v>
      </c>
      <c r="O40" s="39"/>
      <c r="P40" s="39"/>
      <c r="Q40" s="39"/>
      <c r="R40" s="39"/>
      <c r="S40" s="39"/>
      <c r="T40" s="27">
        <f t="shared" si="8"/>
        <v>0</v>
      </c>
      <c r="U40" s="40" t="str">
        <f t="shared" si="9"/>
        <v/>
      </c>
      <c r="V40" s="22">
        <v>403</v>
      </c>
      <c r="W40" s="22" t="s">
        <v>84</v>
      </c>
      <c r="X40" s="22" t="s">
        <v>85</v>
      </c>
      <c r="Y40" s="65" t="s">
        <v>215</v>
      </c>
      <c r="Z40" s="41" t="s">
        <v>221</v>
      </c>
      <c r="AA40" s="1" t="s">
        <v>184</v>
      </c>
      <c r="AB40" s="28" t="s">
        <v>222</v>
      </c>
    </row>
    <row r="41" spans="1:28" x14ac:dyDescent="0.3">
      <c r="A41" s="1" t="s">
        <v>46</v>
      </c>
      <c r="B41" s="1" t="s">
        <v>67</v>
      </c>
      <c r="C41" s="27" t="s">
        <v>188</v>
      </c>
      <c r="D41" s="38">
        <v>43</v>
      </c>
      <c r="E41" s="27" t="s">
        <v>215</v>
      </c>
      <c r="F41" s="27"/>
      <c r="G41" s="27"/>
      <c r="H41" s="27"/>
      <c r="I41" s="27"/>
      <c r="J41" s="27"/>
      <c r="K41" s="27"/>
      <c r="L41" s="27"/>
      <c r="M41" s="27"/>
      <c r="N41" s="27">
        <f t="shared" si="7"/>
        <v>0</v>
      </c>
      <c r="O41" s="39"/>
      <c r="P41" s="39"/>
      <c r="Q41" s="39"/>
      <c r="R41" s="39"/>
      <c r="S41" s="39"/>
      <c r="T41" s="27">
        <f t="shared" si="8"/>
        <v>0</v>
      </c>
      <c r="U41" s="40" t="str">
        <f t="shared" si="9"/>
        <v/>
      </c>
      <c r="V41" s="22">
        <v>403</v>
      </c>
      <c r="W41" s="22" t="s">
        <v>84</v>
      </c>
      <c r="X41" s="22" t="s">
        <v>85</v>
      </c>
      <c r="Y41" s="65" t="s">
        <v>215</v>
      </c>
      <c r="Z41" s="41" t="s">
        <v>221</v>
      </c>
      <c r="AA41" s="1" t="s">
        <v>184</v>
      </c>
      <c r="AB41" s="28" t="s">
        <v>222</v>
      </c>
    </row>
    <row r="42" spans="1:28" x14ac:dyDescent="0.3">
      <c r="A42" s="1" t="s">
        <v>46</v>
      </c>
      <c r="B42" s="1" t="s">
        <v>67</v>
      </c>
      <c r="C42" s="27" t="s">
        <v>189</v>
      </c>
      <c r="D42" s="38">
        <v>10</v>
      </c>
      <c r="E42" s="27" t="s">
        <v>215</v>
      </c>
      <c r="F42" s="27"/>
      <c r="G42" s="27"/>
      <c r="H42" s="27"/>
      <c r="I42" s="27"/>
      <c r="J42" s="27"/>
      <c r="K42" s="27"/>
      <c r="L42" s="27"/>
      <c r="M42" s="27"/>
      <c r="N42" s="27">
        <f t="shared" si="7"/>
        <v>0</v>
      </c>
      <c r="O42" s="39"/>
      <c r="P42" s="39"/>
      <c r="Q42" s="39"/>
      <c r="R42" s="39"/>
      <c r="S42" s="39"/>
      <c r="T42" s="27">
        <f t="shared" si="8"/>
        <v>0</v>
      </c>
      <c r="U42" s="40" t="str">
        <f t="shared" si="9"/>
        <v/>
      </c>
      <c r="V42" s="22">
        <v>403</v>
      </c>
      <c r="W42" s="22" t="s">
        <v>84</v>
      </c>
      <c r="X42" s="22" t="s">
        <v>85</v>
      </c>
      <c r="Y42" s="65" t="s">
        <v>215</v>
      </c>
      <c r="Z42" s="41" t="s">
        <v>221</v>
      </c>
      <c r="AA42" s="1" t="s">
        <v>184</v>
      </c>
      <c r="AB42" s="28" t="s">
        <v>222</v>
      </c>
    </row>
    <row r="43" spans="1:28" x14ac:dyDescent="0.3">
      <c r="A43" s="1" t="s">
        <v>46</v>
      </c>
      <c r="B43" s="1" t="s">
        <v>67</v>
      </c>
      <c r="C43" s="27" t="s">
        <v>190</v>
      </c>
      <c r="D43" s="38">
        <v>33</v>
      </c>
      <c r="E43" s="27" t="s">
        <v>215</v>
      </c>
      <c r="F43" s="27"/>
      <c r="G43" s="27"/>
      <c r="H43" s="27"/>
      <c r="I43" s="27"/>
      <c r="J43" s="27"/>
      <c r="K43" s="27"/>
      <c r="L43" s="27"/>
      <c r="M43" s="27"/>
      <c r="N43" s="27">
        <f t="shared" si="7"/>
        <v>0</v>
      </c>
      <c r="O43" s="39"/>
      <c r="P43" s="39"/>
      <c r="Q43" s="39"/>
      <c r="R43" s="39"/>
      <c r="S43" s="39"/>
      <c r="T43" s="27">
        <f t="shared" si="8"/>
        <v>0</v>
      </c>
      <c r="U43" s="40" t="str">
        <f t="shared" si="9"/>
        <v/>
      </c>
      <c r="V43" s="22">
        <v>403</v>
      </c>
      <c r="W43" s="22" t="s">
        <v>84</v>
      </c>
      <c r="X43" s="22" t="s">
        <v>85</v>
      </c>
      <c r="Y43" s="65" t="s">
        <v>215</v>
      </c>
      <c r="Z43" s="41" t="s">
        <v>221</v>
      </c>
      <c r="AA43" s="1" t="s">
        <v>184</v>
      </c>
      <c r="AB43" s="28" t="s">
        <v>222</v>
      </c>
    </row>
    <row r="44" spans="1:28" x14ac:dyDescent="0.3">
      <c r="A44" s="1" t="s">
        <v>46</v>
      </c>
      <c r="B44" s="1" t="s">
        <v>67</v>
      </c>
      <c r="C44" s="27" t="s">
        <v>213</v>
      </c>
      <c r="D44" s="38">
        <v>51</v>
      </c>
      <c r="E44" s="27" t="s">
        <v>215</v>
      </c>
      <c r="F44" s="27"/>
      <c r="G44" s="27"/>
      <c r="H44" s="27"/>
      <c r="I44" s="27"/>
      <c r="J44" s="27"/>
      <c r="K44" s="27"/>
      <c r="L44" s="27"/>
      <c r="M44" s="27"/>
      <c r="N44" s="27">
        <f t="shared" si="7"/>
        <v>0</v>
      </c>
      <c r="O44" s="39"/>
      <c r="P44" s="39"/>
      <c r="Q44" s="39"/>
      <c r="R44" s="39"/>
      <c r="S44" s="39"/>
      <c r="T44" s="27">
        <f t="shared" si="8"/>
        <v>0</v>
      </c>
      <c r="U44" s="40" t="str">
        <f t="shared" si="9"/>
        <v/>
      </c>
      <c r="V44" s="22">
        <v>403</v>
      </c>
      <c r="W44" s="22" t="s">
        <v>84</v>
      </c>
      <c r="X44" s="22" t="s">
        <v>85</v>
      </c>
      <c r="Y44" s="65" t="s">
        <v>215</v>
      </c>
      <c r="Z44" s="41" t="s">
        <v>221</v>
      </c>
      <c r="AA44" s="1" t="s">
        <v>184</v>
      </c>
      <c r="AB44" s="28" t="s">
        <v>222</v>
      </c>
    </row>
    <row r="45" spans="1:28" x14ac:dyDescent="0.3">
      <c r="A45" s="1" t="s">
        <v>46</v>
      </c>
      <c r="B45" s="1" t="s">
        <v>67</v>
      </c>
      <c r="C45" s="27" t="s">
        <v>191</v>
      </c>
      <c r="D45" s="38">
        <v>11</v>
      </c>
      <c r="E45" s="27" t="s">
        <v>215</v>
      </c>
      <c r="F45" s="27"/>
      <c r="G45" s="27"/>
      <c r="H45" s="27"/>
      <c r="I45" s="27"/>
      <c r="J45" s="27"/>
      <c r="K45" s="27"/>
      <c r="L45" s="27"/>
      <c r="M45" s="27"/>
      <c r="N45" s="27">
        <f>SUM(L45:M45)</f>
        <v>0</v>
      </c>
      <c r="O45" s="39"/>
      <c r="P45" s="39"/>
      <c r="Q45" s="39"/>
      <c r="R45" s="39"/>
      <c r="S45" s="39"/>
      <c r="T45" s="27">
        <f t="shared" si="8"/>
        <v>0</v>
      </c>
      <c r="U45" s="40" t="str">
        <f t="shared" si="9"/>
        <v/>
      </c>
      <c r="V45" s="22">
        <v>403</v>
      </c>
      <c r="W45" s="22" t="s">
        <v>84</v>
      </c>
      <c r="X45" s="22" t="s">
        <v>85</v>
      </c>
      <c r="Y45" s="65" t="s">
        <v>215</v>
      </c>
      <c r="Z45" s="41" t="s">
        <v>221</v>
      </c>
      <c r="AA45" s="1" t="s">
        <v>184</v>
      </c>
      <c r="AB45" s="28" t="s">
        <v>222</v>
      </c>
    </row>
    <row r="46" spans="1:28" x14ac:dyDescent="0.3">
      <c r="A46" s="1" t="s">
        <v>46</v>
      </c>
      <c r="B46" s="1" t="s">
        <v>67</v>
      </c>
      <c r="C46" s="27" t="s">
        <v>192</v>
      </c>
      <c r="D46" s="38">
        <v>22</v>
      </c>
      <c r="E46" s="27" t="s">
        <v>215</v>
      </c>
      <c r="F46" s="27"/>
      <c r="G46" s="27"/>
      <c r="H46" s="27"/>
      <c r="I46" s="27"/>
      <c r="J46" s="27"/>
      <c r="K46" s="27"/>
      <c r="L46" s="27"/>
      <c r="M46" s="27"/>
      <c r="N46" s="27">
        <f>SUM(L46:M46)</f>
        <v>0</v>
      </c>
      <c r="O46" s="39"/>
      <c r="P46" s="39"/>
      <c r="Q46" s="39"/>
      <c r="R46" s="39"/>
      <c r="S46" s="39"/>
      <c r="T46" s="27">
        <f t="shared" si="8"/>
        <v>0</v>
      </c>
      <c r="U46" s="40" t="str">
        <f t="shared" si="9"/>
        <v/>
      </c>
      <c r="V46" s="22">
        <v>403</v>
      </c>
      <c r="W46" s="22" t="s">
        <v>84</v>
      </c>
      <c r="X46" s="22" t="s">
        <v>85</v>
      </c>
      <c r="Y46" s="65" t="s">
        <v>215</v>
      </c>
      <c r="Z46" s="41" t="s">
        <v>221</v>
      </c>
      <c r="AA46" s="1" t="s">
        <v>184</v>
      </c>
      <c r="AB46" s="28" t="s">
        <v>222</v>
      </c>
    </row>
    <row r="47" spans="1:28" x14ac:dyDescent="0.3">
      <c r="A47" s="1" t="s">
        <v>46</v>
      </c>
      <c r="B47" s="1" t="s">
        <v>67</v>
      </c>
      <c r="C47" s="27" t="s">
        <v>193</v>
      </c>
      <c r="D47" s="38">
        <v>1</v>
      </c>
      <c r="E47" s="27" t="s">
        <v>215</v>
      </c>
      <c r="F47" s="27"/>
      <c r="G47" s="27"/>
      <c r="H47" s="27"/>
      <c r="I47" s="27"/>
      <c r="J47" s="27"/>
      <c r="K47" s="27"/>
      <c r="L47" s="27"/>
      <c r="M47" s="27"/>
      <c r="N47" s="27">
        <f>SUM(L47:M47)</f>
        <v>0</v>
      </c>
      <c r="O47" s="39"/>
      <c r="P47" s="39"/>
      <c r="Q47" s="39"/>
      <c r="R47" s="39"/>
      <c r="S47" s="39"/>
      <c r="T47" s="27">
        <f t="shared" si="8"/>
        <v>0</v>
      </c>
      <c r="U47" s="40" t="str">
        <f t="shared" si="9"/>
        <v/>
      </c>
      <c r="V47" s="22">
        <v>403</v>
      </c>
      <c r="W47" s="22" t="s">
        <v>84</v>
      </c>
      <c r="X47" s="22" t="s">
        <v>85</v>
      </c>
      <c r="Y47" s="65" t="s">
        <v>215</v>
      </c>
      <c r="Z47" s="41" t="s">
        <v>221</v>
      </c>
      <c r="AA47" s="1" t="s">
        <v>184</v>
      </c>
      <c r="AB47" s="28" t="s">
        <v>222</v>
      </c>
    </row>
    <row r="48" spans="1:28" x14ac:dyDescent="0.3">
      <c r="A48" s="43" t="s">
        <v>46</v>
      </c>
      <c r="B48" s="43" t="s">
        <v>67</v>
      </c>
      <c r="C48" s="44" t="s">
        <v>40</v>
      </c>
      <c r="D48" s="43"/>
      <c r="E48" s="44">
        <f t="shared" ref="E48:T48" si="10">SUM(E38:E47)</f>
        <v>0</v>
      </c>
      <c r="F48" s="44">
        <f t="shared" si="10"/>
        <v>0</v>
      </c>
      <c r="G48" s="44">
        <f t="shared" si="10"/>
        <v>0</v>
      </c>
      <c r="H48" s="44">
        <f t="shared" si="10"/>
        <v>0</v>
      </c>
      <c r="I48" s="44">
        <f t="shared" si="10"/>
        <v>0</v>
      </c>
      <c r="J48" s="44">
        <f t="shared" si="10"/>
        <v>0</v>
      </c>
      <c r="K48" s="44">
        <f t="shared" si="10"/>
        <v>0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4">
        <f t="shared" si="10"/>
        <v>0</v>
      </c>
      <c r="Q48" s="44">
        <f t="shared" si="10"/>
        <v>0</v>
      </c>
      <c r="R48" s="44">
        <f t="shared" si="10"/>
        <v>0</v>
      </c>
      <c r="S48" s="44">
        <f t="shared" si="10"/>
        <v>0</v>
      </c>
      <c r="T48" s="44">
        <f t="shared" si="10"/>
        <v>0</v>
      </c>
      <c r="U48" s="45" t="e">
        <f>((T48+Q48+N48-R48)+(O48*2))/E48</f>
        <v>#DIV/0!</v>
      </c>
      <c r="V48" s="46">
        <v>403</v>
      </c>
      <c r="W48" s="46" t="s">
        <v>84</v>
      </c>
      <c r="X48" s="46" t="s">
        <v>85</v>
      </c>
      <c r="Y48" s="66" t="s">
        <v>215</v>
      </c>
      <c r="Z48" s="47" t="s">
        <v>221</v>
      </c>
      <c r="AA48" s="43" t="s">
        <v>184</v>
      </c>
      <c r="AB48" s="68" t="s">
        <v>222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554E-B555-4771-910B-592AE1E39244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1.6640625" customWidth="1"/>
    <col min="28" max="28" width="9.21875" customWidth="1"/>
  </cols>
  <sheetData>
    <row r="1" spans="1:28" x14ac:dyDescent="0.3">
      <c r="Z1" s="62" t="s">
        <v>257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77</v>
      </c>
      <c r="K4" s="16" t="s">
        <v>45</v>
      </c>
      <c r="L4" s="17"/>
      <c r="M4" s="18"/>
      <c r="N4" s="19">
        <v>10</v>
      </c>
      <c r="O4" s="19">
        <v>18</v>
      </c>
      <c r="P4" s="19">
        <v>26</v>
      </c>
      <c r="Q4" s="19">
        <v>38</v>
      </c>
      <c r="R4" s="20"/>
      <c r="S4" s="21">
        <f>SUM(N4:R4)</f>
        <v>92</v>
      </c>
      <c r="T4" s="22">
        <v>362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78</v>
      </c>
      <c r="K5" s="16" t="s">
        <v>62</v>
      </c>
      <c r="L5" s="17"/>
      <c r="M5" s="18"/>
      <c r="N5" s="19">
        <v>21</v>
      </c>
      <c r="O5" s="19">
        <v>18</v>
      </c>
      <c r="P5" s="19">
        <v>28</v>
      </c>
      <c r="Q5" s="19">
        <v>35</v>
      </c>
      <c r="R5" s="20"/>
      <c r="S5" s="21">
        <f>SUM(N5:R5)</f>
        <v>102</v>
      </c>
      <c r="T5" s="22">
        <v>362</v>
      </c>
      <c r="U5" s="1"/>
      <c r="V5" s="1"/>
      <c r="W5" s="1"/>
    </row>
    <row r="6" spans="1:28" x14ac:dyDescent="0.3">
      <c r="C6" s="23">
        <v>2014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75</v>
      </c>
      <c r="D7" s="7" t="s">
        <v>8</v>
      </c>
      <c r="G7" s="1"/>
      <c r="S7" s="1"/>
      <c r="T7" s="25" t="s">
        <v>9</v>
      </c>
      <c r="U7" s="1"/>
      <c r="V7" s="26">
        <v>362</v>
      </c>
      <c r="W7" s="1"/>
    </row>
    <row r="8" spans="1:28" x14ac:dyDescent="0.3">
      <c r="B8" s="1"/>
      <c r="C8" s="24" t="s">
        <v>76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0.10972222222222222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17</v>
      </c>
      <c r="E13" s="27">
        <v>3</v>
      </c>
      <c r="F13" s="27">
        <v>0</v>
      </c>
      <c r="G13" s="27">
        <v>1</v>
      </c>
      <c r="H13" s="27"/>
      <c r="I13" s="27"/>
      <c r="J13" s="27">
        <v>1</v>
      </c>
      <c r="K13" s="27">
        <v>2</v>
      </c>
      <c r="L13" s="27">
        <v>0</v>
      </c>
      <c r="M13" s="27">
        <v>0</v>
      </c>
      <c r="N13" s="27">
        <f>SUM(L13:M13)</f>
        <v>0</v>
      </c>
      <c r="O13" s="27">
        <v>1</v>
      </c>
      <c r="P13" s="39">
        <v>1</v>
      </c>
      <c r="Q13" s="27">
        <v>0</v>
      </c>
      <c r="R13" s="27">
        <v>0</v>
      </c>
      <c r="S13" s="27">
        <v>0</v>
      </c>
      <c r="T13" s="27">
        <f>+(F13*2)+J13</f>
        <v>1</v>
      </c>
      <c r="U13" s="40">
        <f>IFERROR(((T13+Q13+N13-R13)+(O13*2))/E13,"")</f>
        <v>1</v>
      </c>
      <c r="V13" s="22">
        <v>362</v>
      </c>
      <c r="W13" s="22" t="s">
        <v>79</v>
      </c>
      <c r="X13" s="22" t="s">
        <v>80</v>
      </c>
      <c r="Y13" s="65">
        <v>2014</v>
      </c>
      <c r="Z13" s="41"/>
      <c r="AA13" s="1" t="s">
        <v>81</v>
      </c>
      <c r="AB13" s="28" t="s">
        <v>82</v>
      </c>
    </row>
    <row r="14" spans="1:28" x14ac:dyDescent="0.3">
      <c r="A14" s="1" t="s">
        <v>61</v>
      </c>
      <c r="B14" s="1" t="s">
        <v>46</v>
      </c>
      <c r="C14" s="27" t="s">
        <v>58</v>
      </c>
      <c r="D14" s="69"/>
      <c r="E14" s="27">
        <v>3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27">
        <v>0</v>
      </c>
      <c r="M14" s="27">
        <v>0</v>
      </c>
      <c r="N14" s="27">
        <f t="shared" ref="N14:N19" si="0">SUM(L14:M14)</f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27">
        <f t="shared" ref="T14:T24" si="1">+(F14*2)+J14</f>
        <v>0</v>
      </c>
      <c r="U14" s="40">
        <f t="shared" ref="U14:U24" si="2">IFERROR(((T14+Q14+N14-R14)+(O14*2))/E14,"")</f>
        <v>0</v>
      </c>
      <c r="V14" s="22">
        <v>362</v>
      </c>
      <c r="W14" s="22" t="s">
        <v>79</v>
      </c>
      <c r="X14" s="22" t="s">
        <v>80</v>
      </c>
      <c r="Y14" s="65">
        <v>2014</v>
      </c>
      <c r="Z14" s="41"/>
      <c r="AA14" s="1" t="s">
        <v>81</v>
      </c>
      <c r="AB14" s="28" t="s">
        <v>82</v>
      </c>
    </row>
    <row r="15" spans="1:28" x14ac:dyDescent="0.3">
      <c r="A15" s="1" t="s">
        <v>61</v>
      </c>
      <c r="B15" s="1" t="s">
        <v>46</v>
      </c>
      <c r="C15" s="27" t="s">
        <v>57</v>
      </c>
      <c r="D15" s="38">
        <v>44</v>
      </c>
      <c r="E15" s="27">
        <v>6</v>
      </c>
      <c r="F15" s="27">
        <v>0</v>
      </c>
      <c r="G15" s="27">
        <v>2</v>
      </c>
      <c r="H15" s="27"/>
      <c r="I15" s="27"/>
      <c r="J15" s="27">
        <v>1</v>
      </c>
      <c r="K15" s="27">
        <v>3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0</v>
      </c>
      <c r="Q15" s="39">
        <v>0</v>
      </c>
      <c r="R15" s="39">
        <v>0</v>
      </c>
      <c r="S15" s="39">
        <v>1</v>
      </c>
      <c r="T15" s="27">
        <f t="shared" si="1"/>
        <v>1</v>
      </c>
      <c r="U15" s="40">
        <f t="shared" si="2"/>
        <v>0.33333333333333331</v>
      </c>
      <c r="V15" s="22">
        <v>362</v>
      </c>
      <c r="W15" s="22" t="s">
        <v>79</v>
      </c>
      <c r="X15" s="22" t="s">
        <v>80</v>
      </c>
      <c r="Y15" s="65">
        <v>2014</v>
      </c>
      <c r="Z15" s="41"/>
      <c r="AA15" s="1" t="s">
        <v>81</v>
      </c>
      <c r="AB15" s="28" t="s">
        <v>82</v>
      </c>
    </row>
    <row r="16" spans="1:28" x14ac:dyDescent="0.3">
      <c r="A16" s="1" t="s">
        <v>61</v>
      </c>
      <c r="B16" s="1" t="s">
        <v>46</v>
      </c>
      <c r="C16" s="27" t="s">
        <v>48</v>
      </c>
      <c r="D16" s="38">
        <v>6</v>
      </c>
      <c r="E16" s="27">
        <v>40</v>
      </c>
      <c r="F16" s="27">
        <v>9</v>
      </c>
      <c r="G16" s="27">
        <v>17</v>
      </c>
      <c r="H16" s="27"/>
      <c r="I16" s="27"/>
      <c r="J16" s="27">
        <v>5</v>
      </c>
      <c r="K16" s="27">
        <v>5</v>
      </c>
      <c r="L16" s="27">
        <v>1</v>
      </c>
      <c r="M16" s="27">
        <v>0</v>
      </c>
      <c r="N16" s="27">
        <f t="shared" si="0"/>
        <v>1</v>
      </c>
      <c r="O16" s="39">
        <v>1</v>
      </c>
      <c r="P16" s="39">
        <v>3</v>
      </c>
      <c r="Q16" s="39">
        <v>4</v>
      </c>
      <c r="R16" s="39">
        <v>8</v>
      </c>
      <c r="S16" s="39">
        <v>1</v>
      </c>
      <c r="T16" s="27">
        <f t="shared" si="1"/>
        <v>23</v>
      </c>
      <c r="U16" s="40">
        <f t="shared" si="2"/>
        <v>0.55000000000000004</v>
      </c>
      <c r="V16" s="22">
        <v>362</v>
      </c>
      <c r="W16" s="22" t="s">
        <v>79</v>
      </c>
      <c r="X16" s="22" t="s">
        <v>80</v>
      </c>
      <c r="Y16" s="65">
        <v>2014</v>
      </c>
      <c r="Z16" s="41"/>
      <c r="AA16" s="1" t="s">
        <v>81</v>
      </c>
      <c r="AB16" s="28" t="s">
        <v>82</v>
      </c>
    </row>
    <row r="17" spans="1:28" x14ac:dyDescent="0.3">
      <c r="A17" s="1" t="s">
        <v>61</v>
      </c>
      <c r="B17" s="1" t="s">
        <v>46</v>
      </c>
      <c r="C17" s="27" t="s">
        <v>49</v>
      </c>
      <c r="D17" s="38">
        <v>33</v>
      </c>
      <c r="E17" s="27">
        <v>42</v>
      </c>
      <c r="F17" s="27">
        <v>6</v>
      </c>
      <c r="G17" s="27">
        <v>10</v>
      </c>
      <c r="H17" s="27"/>
      <c r="I17" s="27"/>
      <c r="J17" s="27">
        <v>8</v>
      </c>
      <c r="K17" s="27">
        <v>12</v>
      </c>
      <c r="L17" s="27">
        <v>3</v>
      </c>
      <c r="M17" s="27">
        <v>13</v>
      </c>
      <c r="N17" s="27">
        <f t="shared" si="0"/>
        <v>16</v>
      </c>
      <c r="O17" s="39">
        <v>4</v>
      </c>
      <c r="P17" s="39">
        <v>2</v>
      </c>
      <c r="Q17" s="39">
        <v>0</v>
      </c>
      <c r="R17" s="39">
        <v>5</v>
      </c>
      <c r="S17" s="39">
        <v>1</v>
      </c>
      <c r="T17" s="27">
        <f t="shared" si="1"/>
        <v>20</v>
      </c>
      <c r="U17" s="40">
        <f t="shared" si="2"/>
        <v>0.9285714285714286</v>
      </c>
      <c r="V17" s="22">
        <v>362</v>
      </c>
      <c r="W17" s="22" t="s">
        <v>79</v>
      </c>
      <c r="X17" s="22" t="s">
        <v>80</v>
      </c>
      <c r="Y17" s="65">
        <v>2014</v>
      </c>
      <c r="Z17" s="41"/>
      <c r="AA17" s="1" t="s">
        <v>81</v>
      </c>
      <c r="AB17" s="28" t="s">
        <v>82</v>
      </c>
    </row>
    <row r="18" spans="1:28" x14ac:dyDescent="0.3">
      <c r="A18" s="1" t="s">
        <v>61</v>
      </c>
      <c r="B18" s="1" t="s">
        <v>46</v>
      </c>
      <c r="C18" s="27" t="s">
        <v>56</v>
      </c>
      <c r="D18" s="38">
        <v>22</v>
      </c>
      <c r="E18" s="27">
        <v>11</v>
      </c>
      <c r="F18" s="27">
        <v>2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3</v>
      </c>
      <c r="P18" s="39">
        <v>2</v>
      </c>
      <c r="Q18" s="39">
        <v>1</v>
      </c>
      <c r="R18" s="39">
        <v>5</v>
      </c>
      <c r="S18" s="39">
        <v>0</v>
      </c>
      <c r="T18" s="27">
        <f t="shared" si="1"/>
        <v>4</v>
      </c>
      <c r="U18" s="40">
        <f t="shared" si="2"/>
        <v>0.63636363636363635</v>
      </c>
      <c r="V18" s="22">
        <v>362</v>
      </c>
      <c r="W18" s="22" t="s">
        <v>79</v>
      </c>
      <c r="X18" s="22" t="s">
        <v>80</v>
      </c>
      <c r="Y18" s="65">
        <v>2014</v>
      </c>
      <c r="Z18" s="41"/>
      <c r="AA18" s="1" t="s">
        <v>81</v>
      </c>
      <c r="AB18" s="28" t="s">
        <v>82</v>
      </c>
    </row>
    <row r="19" spans="1:28" x14ac:dyDescent="0.3">
      <c r="A19" s="1" t="s">
        <v>61</v>
      </c>
      <c r="B19" s="1" t="s">
        <v>46</v>
      </c>
      <c r="C19" s="27" t="s">
        <v>50</v>
      </c>
      <c r="D19" s="38">
        <v>9</v>
      </c>
      <c r="E19" s="27">
        <v>10</v>
      </c>
      <c r="F19" s="27">
        <v>0</v>
      </c>
      <c r="G19" s="27">
        <v>1</v>
      </c>
      <c r="H19" s="27"/>
      <c r="I19" s="27"/>
      <c r="J19" s="27">
        <v>0</v>
      </c>
      <c r="K19" s="27">
        <v>0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27">
        <f t="shared" si="1"/>
        <v>0</v>
      </c>
      <c r="U19" s="40">
        <f t="shared" si="2"/>
        <v>0.2</v>
      </c>
      <c r="V19" s="22">
        <v>362</v>
      </c>
      <c r="W19" s="22" t="s">
        <v>79</v>
      </c>
      <c r="X19" s="22" t="s">
        <v>80</v>
      </c>
      <c r="Y19" s="65">
        <v>2014</v>
      </c>
      <c r="Z19" s="41"/>
      <c r="AA19" s="1" t="s">
        <v>81</v>
      </c>
      <c r="AB19" s="28" t="s">
        <v>82</v>
      </c>
    </row>
    <row r="20" spans="1:28" x14ac:dyDescent="0.3">
      <c r="A20" s="1" t="s">
        <v>61</v>
      </c>
      <c r="B20" s="1" t="s">
        <v>46</v>
      </c>
      <c r="C20" s="27" t="s">
        <v>51</v>
      </c>
      <c r="D20" s="38">
        <v>24</v>
      </c>
      <c r="E20" s="27">
        <v>10</v>
      </c>
      <c r="F20" s="27">
        <v>0</v>
      </c>
      <c r="G20" s="27">
        <v>3</v>
      </c>
      <c r="H20" s="27"/>
      <c r="I20" s="27"/>
      <c r="J20" s="27">
        <v>0</v>
      </c>
      <c r="K20" s="27">
        <v>0</v>
      </c>
      <c r="L20" s="27">
        <v>1</v>
      </c>
      <c r="M20" s="27">
        <v>1</v>
      </c>
      <c r="N20" s="27">
        <f>SUM(L20:M20)</f>
        <v>2</v>
      </c>
      <c r="O20" s="39">
        <v>2</v>
      </c>
      <c r="P20" s="39">
        <v>3</v>
      </c>
      <c r="Q20" s="39">
        <v>0</v>
      </c>
      <c r="R20" s="39">
        <v>1</v>
      </c>
      <c r="S20" s="39">
        <v>0</v>
      </c>
      <c r="T20" s="27">
        <f t="shared" si="1"/>
        <v>0</v>
      </c>
      <c r="U20" s="40">
        <f t="shared" si="2"/>
        <v>0.5</v>
      </c>
      <c r="V20" s="22">
        <v>362</v>
      </c>
      <c r="W20" s="22" t="s">
        <v>79</v>
      </c>
      <c r="X20" s="22" t="s">
        <v>80</v>
      </c>
      <c r="Y20" s="65">
        <v>2014</v>
      </c>
      <c r="Z20" s="41"/>
      <c r="AA20" s="1" t="s">
        <v>81</v>
      </c>
      <c r="AB20" s="28" t="s">
        <v>82</v>
      </c>
    </row>
    <row r="21" spans="1:28" x14ac:dyDescent="0.3">
      <c r="A21" s="1" t="s">
        <v>61</v>
      </c>
      <c r="B21" s="1" t="s">
        <v>46</v>
      </c>
      <c r="C21" s="27" t="s">
        <v>52</v>
      </c>
      <c r="D21" s="38">
        <v>11</v>
      </c>
      <c r="E21" s="27">
        <v>32</v>
      </c>
      <c r="F21" s="27">
        <v>1</v>
      </c>
      <c r="G21" s="27">
        <v>3</v>
      </c>
      <c r="H21" s="27"/>
      <c r="I21" s="27"/>
      <c r="J21" s="27">
        <v>0</v>
      </c>
      <c r="K21" s="27">
        <v>0</v>
      </c>
      <c r="L21" s="27">
        <v>1</v>
      </c>
      <c r="M21" s="27">
        <v>0</v>
      </c>
      <c r="N21" s="27">
        <f>SUM(L21:M21)</f>
        <v>1</v>
      </c>
      <c r="O21" s="39">
        <v>3</v>
      </c>
      <c r="P21" s="39">
        <v>4</v>
      </c>
      <c r="Q21" s="39">
        <v>0</v>
      </c>
      <c r="R21" s="39">
        <v>6</v>
      </c>
      <c r="S21" s="39">
        <v>0</v>
      </c>
      <c r="T21" s="27">
        <f t="shared" si="1"/>
        <v>2</v>
      </c>
      <c r="U21" s="40">
        <f t="shared" si="2"/>
        <v>9.375E-2</v>
      </c>
      <c r="V21" s="22">
        <v>362</v>
      </c>
      <c r="W21" s="22" t="s">
        <v>79</v>
      </c>
      <c r="X21" s="22" t="s">
        <v>80</v>
      </c>
      <c r="Y21" s="65">
        <v>2014</v>
      </c>
      <c r="Z21" s="41"/>
      <c r="AA21" s="1" t="s">
        <v>81</v>
      </c>
      <c r="AB21" s="28" t="s">
        <v>82</v>
      </c>
    </row>
    <row r="22" spans="1:28" x14ac:dyDescent="0.3">
      <c r="A22" s="1" t="s">
        <v>61</v>
      </c>
      <c r="B22" s="1" t="s">
        <v>46</v>
      </c>
      <c r="C22" s="27" t="s">
        <v>53</v>
      </c>
      <c r="D22" s="38">
        <v>32</v>
      </c>
      <c r="E22" s="27">
        <v>28</v>
      </c>
      <c r="F22" s="27">
        <v>6</v>
      </c>
      <c r="G22" s="27">
        <v>8</v>
      </c>
      <c r="H22" s="27"/>
      <c r="I22" s="27"/>
      <c r="J22" s="27">
        <v>9</v>
      </c>
      <c r="K22" s="27">
        <v>10</v>
      </c>
      <c r="L22" s="27">
        <v>4</v>
      </c>
      <c r="M22" s="27">
        <v>2</v>
      </c>
      <c r="N22" s="27">
        <f>SUM(L22:M22)</f>
        <v>6</v>
      </c>
      <c r="O22" s="39">
        <v>3</v>
      </c>
      <c r="P22" s="39">
        <v>5</v>
      </c>
      <c r="Q22" s="39">
        <v>0</v>
      </c>
      <c r="R22" s="39">
        <v>3</v>
      </c>
      <c r="S22" s="39">
        <v>1</v>
      </c>
      <c r="T22" s="27">
        <f t="shared" si="1"/>
        <v>21</v>
      </c>
      <c r="U22" s="40">
        <f t="shared" si="2"/>
        <v>1.0714285714285714</v>
      </c>
      <c r="V22" s="22">
        <v>362</v>
      </c>
      <c r="W22" s="22" t="s">
        <v>79</v>
      </c>
      <c r="X22" s="22" t="s">
        <v>80</v>
      </c>
      <c r="Y22" s="65">
        <v>2014</v>
      </c>
      <c r="Z22" s="41"/>
      <c r="AA22" s="1" t="s">
        <v>81</v>
      </c>
      <c r="AB22" s="28" t="s">
        <v>82</v>
      </c>
    </row>
    <row r="23" spans="1:28" x14ac:dyDescent="0.3">
      <c r="A23" s="1" t="s">
        <v>61</v>
      </c>
      <c r="B23" s="1" t="s">
        <v>46</v>
      </c>
      <c r="C23" s="27" t="s">
        <v>54</v>
      </c>
      <c r="D23" s="38">
        <v>7</v>
      </c>
      <c r="E23" s="27">
        <v>18</v>
      </c>
      <c r="F23" s="27">
        <v>3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0</v>
      </c>
      <c r="P23" s="39">
        <v>1</v>
      </c>
      <c r="Q23" s="39">
        <v>0</v>
      </c>
      <c r="R23" s="39">
        <v>1</v>
      </c>
      <c r="S23" s="39">
        <v>0</v>
      </c>
      <c r="T23" s="27">
        <f t="shared" si="1"/>
        <v>6</v>
      </c>
      <c r="U23" s="40">
        <f t="shared" si="2"/>
        <v>0.33333333333333331</v>
      </c>
      <c r="V23" s="22">
        <v>362</v>
      </c>
      <c r="W23" s="22" t="s">
        <v>79</v>
      </c>
      <c r="X23" s="22" t="s">
        <v>80</v>
      </c>
      <c r="Y23" s="65">
        <v>2014</v>
      </c>
      <c r="Z23" s="41"/>
      <c r="AA23" s="1" t="s">
        <v>81</v>
      </c>
      <c r="AB23" s="28" t="s">
        <v>82</v>
      </c>
    </row>
    <row r="24" spans="1:28" x14ac:dyDescent="0.3">
      <c r="A24" s="1" t="s">
        <v>61</v>
      </c>
      <c r="B24" s="1" t="s">
        <v>46</v>
      </c>
      <c r="C24" s="27" t="s">
        <v>55</v>
      </c>
      <c r="D24" s="38">
        <v>13</v>
      </c>
      <c r="E24" s="27">
        <v>37</v>
      </c>
      <c r="F24" s="27">
        <v>6</v>
      </c>
      <c r="G24" s="27">
        <v>15</v>
      </c>
      <c r="H24" s="27"/>
      <c r="I24" s="27"/>
      <c r="J24" s="27">
        <v>2</v>
      </c>
      <c r="K24" s="27">
        <v>2</v>
      </c>
      <c r="L24" s="27">
        <v>0</v>
      </c>
      <c r="M24" s="27">
        <v>9</v>
      </c>
      <c r="N24" s="27">
        <f>SUM(L24:M24)</f>
        <v>9</v>
      </c>
      <c r="O24" s="39">
        <v>3</v>
      </c>
      <c r="P24" s="39">
        <v>3</v>
      </c>
      <c r="Q24" s="39">
        <v>2</v>
      </c>
      <c r="R24" s="39">
        <v>5</v>
      </c>
      <c r="S24" s="39">
        <v>1</v>
      </c>
      <c r="T24" s="27">
        <f t="shared" si="1"/>
        <v>14</v>
      </c>
      <c r="U24" s="40">
        <f t="shared" si="2"/>
        <v>0.70270270270270274</v>
      </c>
      <c r="V24" s="22">
        <v>362</v>
      </c>
      <c r="W24" s="22" t="s">
        <v>79</v>
      </c>
      <c r="X24" s="22" t="s">
        <v>80</v>
      </c>
      <c r="Y24" s="65">
        <v>2014</v>
      </c>
      <c r="Z24" s="41"/>
      <c r="AA24" s="1" t="s">
        <v>81</v>
      </c>
      <c r="AB24" s="28" t="s">
        <v>82</v>
      </c>
    </row>
    <row r="25" spans="1:28" x14ac:dyDescent="0.3">
      <c r="A25" s="43" t="s">
        <v>61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33</v>
      </c>
      <c r="G25" s="44">
        <f t="shared" si="3"/>
        <v>67</v>
      </c>
      <c r="H25" s="44">
        <f t="shared" si="3"/>
        <v>0</v>
      </c>
      <c r="I25" s="44">
        <f t="shared" si="3"/>
        <v>0</v>
      </c>
      <c r="J25" s="44">
        <f t="shared" si="3"/>
        <v>26</v>
      </c>
      <c r="K25" s="44">
        <f t="shared" si="3"/>
        <v>34</v>
      </c>
      <c r="L25" s="44">
        <f t="shared" si="3"/>
        <v>11</v>
      </c>
      <c r="M25" s="44">
        <f t="shared" si="3"/>
        <v>29</v>
      </c>
      <c r="N25" s="44">
        <f t="shared" si="3"/>
        <v>40</v>
      </c>
      <c r="O25" s="44">
        <f t="shared" si="3"/>
        <v>20</v>
      </c>
      <c r="P25" s="44">
        <f t="shared" si="3"/>
        <v>24</v>
      </c>
      <c r="Q25" s="44">
        <f t="shared" si="3"/>
        <v>7</v>
      </c>
      <c r="R25" s="44">
        <f t="shared" si="3"/>
        <v>34</v>
      </c>
      <c r="S25" s="44">
        <f t="shared" si="3"/>
        <v>5</v>
      </c>
      <c r="T25" s="44">
        <f t="shared" si="3"/>
        <v>92</v>
      </c>
      <c r="U25" s="45">
        <f>((T25+Q25+N25-R25)+(O25*2))/E25</f>
        <v>0.60416666666666663</v>
      </c>
      <c r="V25" s="46">
        <v>362</v>
      </c>
      <c r="W25" s="46" t="s">
        <v>79</v>
      </c>
      <c r="X25" s="46" t="s">
        <v>80</v>
      </c>
      <c r="Y25" s="66">
        <v>2014</v>
      </c>
      <c r="Z25" s="47"/>
      <c r="AA25" s="43" t="s">
        <v>81</v>
      </c>
      <c r="AB25" s="68" t="s">
        <v>82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0.4925373134328358</v>
      </c>
      <c r="H26" s="27"/>
      <c r="I26" s="1"/>
      <c r="J26" s="48" t="s">
        <v>42</v>
      </c>
      <c r="K26" s="50">
        <f>J25/K25</f>
        <v>0.76470588235294112</v>
      </c>
      <c r="L26" s="1"/>
      <c r="M26" s="39" t="s">
        <v>43</v>
      </c>
      <c r="N26" s="51">
        <v>0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83</v>
      </c>
      <c r="D35" s="38">
        <v>34</v>
      </c>
      <c r="E35" s="27">
        <v>30</v>
      </c>
      <c r="F35" s="27">
        <v>8</v>
      </c>
      <c r="G35" s="27">
        <v>20</v>
      </c>
      <c r="H35" s="27"/>
      <c r="I35" s="27"/>
      <c r="J35" s="27">
        <v>3</v>
      </c>
      <c r="K35" s="27">
        <v>4</v>
      </c>
      <c r="L35" s="27">
        <v>4</v>
      </c>
      <c r="M35" s="27">
        <v>3</v>
      </c>
      <c r="N35" s="27">
        <f>SUM(L35:M35)</f>
        <v>7</v>
      </c>
      <c r="O35" s="27">
        <v>0</v>
      </c>
      <c r="P35" s="39">
        <v>4</v>
      </c>
      <c r="Q35" s="27">
        <v>0</v>
      </c>
      <c r="R35" s="27">
        <v>2</v>
      </c>
      <c r="S35" s="27">
        <v>0</v>
      </c>
      <c r="T35" s="27">
        <f>(H35*3)+((F35-H35)*2)+J35</f>
        <v>19</v>
      </c>
      <c r="U35" s="40">
        <f>IFERROR(((T35+Q35+N35-R35)+(O35*2))/E35,"")</f>
        <v>0.8</v>
      </c>
      <c r="V35" s="22">
        <v>362</v>
      </c>
      <c r="W35" s="22" t="s">
        <v>84</v>
      </c>
      <c r="X35" s="22" t="s">
        <v>85</v>
      </c>
      <c r="Y35" s="65">
        <v>2014</v>
      </c>
      <c r="Z35" s="41" t="s">
        <v>86</v>
      </c>
      <c r="AA35" s="1" t="s">
        <v>87</v>
      </c>
      <c r="AB35" s="28" t="s">
        <v>88</v>
      </c>
    </row>
    <row r="36" spans="1:28" x14ac:dyDescent="0.3">
      <c r="A36" s="1" t="s">
        <v>46</v>
      </c>
      <c r="B36" s="1" t="s">
        <v>61</v>
      </c>
      <c r="C36" s="27" t="s">
        <v>89</v>
      </c>
      <c r="D36" s="38">
        <v>11</v>
      </c>
      <c r="E36" s="27">
        <v>24</v>
      </c>
      <c r="F36" s="27">
        <v>2</v>
      </c>
      <c r="G36" s="27">
        <v>4</v>
      </c>
      <c r="H36" s="27"/>
      <c r="I36" s="27"/>
      <c r="J36" s="27">
        <v>1</v>
      </c>
      <c r="K36" s="27">
        <v>2</v>
      </c>
      <c r="L36" s="27">
        <v>0</v>
      </c>
      <c r="M36" s="27">
        <v>0</v>
      </c>
      <c r="N36" s="27">
        <f t="shared" ref="N36:N41" si="4">SUM(L36:M36)</f>
        <v>0</v>
      </c>
      <c r="O36" s="39">
        <v>3</v>
      </c>
      <c r="P36" s="39">
        <v>2</v>
      </c>
      <c r="Q36" s="39">
        <v>1</v>
      </c>
      <c r="R36" s="39">
        <v>5</v>
      </c>
      <c r="S36" s="39">
        <v>0</v>
      </c>
      <c r="T36" s="39">
        <f t="shared" ref="T36:T41" si="5">(H36*3)+((F36-H36)*2)+J36</f>
        <v>5</v>
      </c>
      <c r="U36" s="40">
        <f t="shared" ref="U36:U46" si="6">IFERROR(((T36+Q36+N36-R36)+(O36*2))/E36,"")</f>
        <v>0.29166666666666669</v>
      </c>
      <c r="V36" s="22">
        <v>362</v>
      </c>
      <c r="W36" s="22" t="s">
        <v>84</v>
      </c>
      <c r="X36" s="22" t="s">
        <v>85</v>
      </c>
      <c r="Y36" s="65">
        <v>2014</v>
      </c>
      <c r="Z36" s="41" t="s">
        <v>86</v>
      </c>
      <c r="AA36" s="1" t="s">
        <v>87</v>
      </c>
      <c r="AB36" s="28" t="s">
        <v>88</v>
      </c>
    </row>
    <row r="37" spans="1:28" x14ac:dyDescent="0.3">
      <c r="A37" s="1" t="s">
        <v>46</v>
      </c>
      <c r="B37" s="1" t="s">
        <v>61</v>
      </c>
      <c r="C37" s="27" t="s">
        <v>90</v>
      </c>
      <c r="D37" s="38">
        <v>22</v>
      </c>
      <c r="E37" s="27">
        <v>22</v>
      </c>
      <c r="F37" s="27">
        <v>2</v>
      </c>
      <c r="G37" s="27">
        <v>5</v>
      </c>
      <c r="H37" s="27"/>
      <c r="I37" s="27"/>
      <c r="J37" s="27">
        <v>2</v>
      </c>
      <c r="K37" s="27">
        <v>2</v>
      </c>
      <c r="L37" s="27">
        <v>2</v>
      </c>
      <c r="M37" s="27">
        <v>0</v>
      </c>
      <c r="N37" s="27">
        <f t="shared" si="4"/>
        <v>2</v>
      </c>
      <c r="O37" s="39">
        <v>3</v>
      </c>
      <c r="P37" s="39">
        <v>2</v>
      </c>
      <c r="Q37" s="39">
        <v>3</v>
      </c>
      <c r="R37" s="39">
        <v>5</v>
      </c>
      <c r="S37" s="39">
        <v>0</v>
      </c>
      <c r="T37" s="39">
        <f t="shared" si="5"/>
        <v>6</v>
      </c>
      <c r="U37" s="40">
        <f t="shared" si="6"/>
        <v>0.54545454545454541</v>
      </c>
      <c r="V37" s="22">
        <v>362</v>
      </c>
      <c r="W37" s="22" t="s">
        <v>84</v>
      </c>
      <c r="X37" s="22" t="s">
        <v>85</v>
      </c>
      <c r="Y37" s="65">
        <v>2014</v>
      </c>
      <c r="Z37" s="41" t="s">
        <v>86</v>
      </c>
      <c r="AA37" s="1" t="s">
        <v>87</v>
      </c>
      <c r="AB37" s="28" t="s">
        <v>88</v>
      </c>
    </row>
    <row r="38" spans="1:28" x14ac:dyDescent="0.3">
      <c r="A38" s="1" t="s">
        <v>46</v>
      </c>
      <c r="B38" s="1" t="s">
        <v>61</v>
      </c>
      <c r="C38" s="27" t="s">
        <v>91</v>
      </c>
      <c r="D38" s="38">
        <v>20</v>
      </c>
      <c r="E38" s="27">
        <v>18</v>
      </c>
      <c r="F38" s="27">
        <v>3</v>
      </c>
      <c r="G38" s="27">
        <v>4</v>
      </c>
      <c r="H38" s="27"/>
      <c r="I38" s="27"/>
      <c r="J38" s="27">
        <v>1</v>
      </c>
      <c r="K38" s="27">
        <v>3</v>
      </c>
      <c r="L38" s="27">
        <v>0</v>
      </c>
      <c r="M38" s="27">
        <v>3</v>
      </c>
      <c r="N38" s="27">
        <f t="shared" si="4"/>
        <v>3</v>
      </c>
      <c r="O38" s="39">
        <v>2</v>
      </c>
      <c r="P38" s="39">
        <v>5</v>
      </c>
      <c r="Q38" s="39">
        <v>0</v>
      </c>
      <c r="R38" s="39">
        <v>2</v>
      </c>
      <c r="S38" s="39">
        <v>0</v>
      </c>
      <c r="T38" s="39">
        <f t="shared" si="5"/>
        <v>7</v>
      </c>
      <c r="U38" s="40">
        <f t="shared" si="6"/>
        <v>0.66666666666666663</v>
      </c>
      <c r="V38" s="22">
        <v>362</v>
      </c>
      <c r="W38" s="22" t="s">
        <v>84</v>
      </c>
      <c r="X38" s="22" t="s">
        <v>85</v>
      </c>
      <c r="Y38" s="65">
        <v>2014</v>
      </c>
      <c r="Z38" s="41" t="s">
        <v>86</v>
      </c>
      <c r="AA38" s="1" t="s">
        <v>87</v>
      </c>
      <c r="AB38" s="28" t="s">
        <v>88</v>
      </c>
    </row>
    <row r="39" spans="1:28" x14ac:dyDescent="0.3">
      <c r="A39" s="1" t="s">
        <v>46</v>
      </c>
      <c r="B39" s="1" t="s">
        <v>61</v>
      </c>
      <c r="C39" s="27" t="s">
        <v>92</v>
      </c>
      <c r="D39" s="38">
        <v>14</v>
      </c>
      <c r="E39" s="27">
        <v>6</v>
      </c>
      <c r="F39" s="27">
        <v>2</v>
      </c>
      <c r="G39" s="27">
        <v>3</v>
      </c>
      <c r="H39" s="27"/>
      <c r="I39" s="27"/>
      <c r="J39" s="27">
        <v>3</v>
      </c>
      <c r="K39" s="27">
        <v>4</v>
      </c>
      <c r="L39" s="27">
        <v>1</v>
      </c>
      <c r="M39" s="27">
        <v>0</v>
      </c>
      <c r="N39" s="27">
        <f t="shared" si="4"/>
        <v>1</v>
      </c>
      <c r="O39" s="39">
        <v>0</v>
      </c>
      <c r="P39" s="39">
        <v>0</v>
      </c>
      <c r="Q39" s="39">
        <v>0</v>
      </c>
      <c r="R39" s="39">
        <v>2</v>
      </c>
      <c r="S39" s="39">
        <v>0</v>
      </c>
      <c r="T39" s="39">
        <f t="shared" si="5"/>
        <v>7</v>
      </c>
      <c r="U39" s="40">
        <f t="shared" si="6"/>
        <v>1</v>
      </c>
      <c r="V39" s="22">
        <v>362</v>
      </c>
      <c r="W39" s="22" t="s">
        <v>84</v>
      </c>
      <c r="X39" s="22" t="s">
        <v>85</v>
      </c>
      <c r="Y39" s="65">
        <v>2014</v>
      </c>
      <c r="Z39" s="41" t="s">
        <v>86</v>
      </c>
      <c r="AA39" s="1" t="s">
        <v>87</v>
      </c>
      <c r="AB39" s="28" t="s">
        <v>88</v>
      </c>
    </row>
    <row r="40" spans="1:28" x14ac:dyDescent="0.3">
      <c r="A40" s="1" t="s">
        <v>46</v>
      </c>
      <c r="B40" s="1" t="s">
        <v>61</v>
      </c>
      <c r="C40" s="27" t="s">
        <v>93</v>
      </c>
      <c r="D40" s="38">
        <v>42</v>
      </c>
      <c r="E40" s="27">
        <v>10</v>
      </c>
      <c r="F40" s="27">
        <v>1</v>
      </c>
      <c r="G40" s="27">
        <v>3</v>
      </c>
      <c r="H40" s="27"/>
      <c r="I40" s="27"/>
      <c r="J40" s="27">
        <v>1</v>
      </c>
      <c r="K40" s="27">
        <v>2</v>
      </c>
      <c r="L40" s="27">
        <v>0</v>
      </c>
      <c r="M40" s="27">
        <v>1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3</v>
      </c>
      <c r="U40" s="40">
        <f t="shared" si="6"/>
        <v>0.4</v>
      </c>
      <c r="V40" s="22">
        <v>362</v>
      </c>
      <c r="W40" s="22" t="s">
        <v>84</v>
      </c>
      <c r="X40" s="22" t="s">
        <v>85</v>
      </c>
      <c r="Y40" s="65">
        <v>2014</v>
      </c>
      <c r="Z40" s="41" t="s">
        <v>86</v>
      </c>
      <c r="AA40" s="1" t="s">
        <v>87</v>
      </c>
      <c r="AB40" s="28" t="s">
        <v>88</v>
      </c>
    </row>
    <row r="41" spans="1:28" x14ac:dyDescent="0.3">
      <c r="A41" s="1" t="s">
        <v>46</v>
      </c>
      <c r="B41" s="1" t="s">
        <v>61</v>
      </c>
      <c r="C41" s="27" t="s">
        <v>94</v>
      </c>
      <c r="D41" s="38">
        <v>15</v>
      </c>
      <c r="E41" s="27">
        <v>32</v>
      </c>
      <c r="F41" s="27">
        <v>5</v>
      </c>
      <c r="G41" s="27">
        <v>10</v>
      </c>
      <c r="H41" s="27"/>
      <c r="I41" s="27"/>
      <c r="J41" s="27">
        <v>4</v>
      </c>
      <c r="K41" s="27">
        <v>6</v>
      </c>
      <c r="L41" s="27">
        <v>1</v>
      </c>
      <c r="M41" s="27">
        <v>1</v>
      </c>
      <c r="N41" s="27">
        <f t="shared" si="4"/>
        <v>2</v>
      </c>
      <c r="O41" s="39">
        <v>2</v>
      </c>
      <c r="P41" s="39">
        <v>3</v>
      </c>
      <c r="Q41" s="39">
        <v>2</v>
      </c>
      <c r="R41" s="39">
        <v>2</v>
      </c>
      <c r="S41" s="39">
        <v>1</v>
      </c>
      <c r="T41" s="39">
        <f t="shared" si="5"/>
        <v>14</v>
      </c>
      <c r="U41" s="40">
        <f t="shared" si="6"/>
        <v>0.625</v>
      </c>
      <c r="V41" s="22">
        <v>362</v>
      </c>
      <c r="W41" s="22" t="s">
        <v>84</v>
      </c>
      <c r="X41" s="22" t="s">
        <v>85</v>
      </c>
      <c r="Y41" s="65">
        <v>2014</v>
      </c>
      <c r="Z41" s="41" t="s">
        <v>86</v>
      </c>
      <c r="AA41" s="1" t="s">
        <v>87</v>
      </c>
      <c r="AB41" s="28" t="s">
        <v>88</v>
      </c>
    </row>
    <row r="42" spans="1:28" x14ac:dyDescent="0.3">
      <c r="A42" s="1" t="s">
        <v>46</v>
      </c>
      <c r="B42" s="1" t="s">
        <v>61</v>
      </c>
      <c r="C42" s="27" t="s">
        <v>95</v>
      </c>
      <c r="D42" s="38">
        <v>10</v>
      </c>
      <c r="E42" s="27">
        <v>38</v>
      </c>
      <c r="F42" s="27">
        <v>8</v>
      </c>
      <c r="G42" s="27">
        <v>24</v>
      </c>
      <c r="H42" s="27"/>
      <c r="I42" s="27"/>
      <c r="J42" s="27">
        <v>1</v>
      </c>
      <c r="K42" s="27">
        <v>3</v>
      </c>
      <c r="L42" s="27">
        <v>5</v>
      </c>
      <c r="M42" s="27">
        <v>5</v>
      </c>
      <c r="N42" s="27">
        <f>SUM(L42:M42)</f>
        <v>10</v>
      </c>
      <c r="O42" s="39">
        <v>7</v>
      </c>
      <c r="P42" s="39">
        <v>1</v>
      </c>
      <c r="Q42" s="39">
        <v>3</v>
      </c>
      <c r="R42" s="39">
        <v>6</v>
      </c>
      <c r="S42" s="39">
        <v>0</v>
      </c>
      <c r="T42" s="39">
        <f>(H42*3)+((F42-H42)*2)+J42</f>
        <v>17</v>
      </c>
      <c r="U42" s="40">
        <f t="shared" si="6"/>
        <v>1</v>
      </c>
      <c r="V42" s="22">
        <v>362</v>
      </c>
      <c r="W42" s="22" t="s">
        <v>84</v>
      </c>
      <c r="X42" s="22" t="s">
        <v>85</v>
      </c>
      <c r="Y42" s="65">
        <v>2014</v>
      </c>
      <c r="Z42" s="41" t="s">
        <v>86</v>
      </c>
      <c r="AA42" s="1" t="s">
        <v>87</v>
      </c>
      <c r="AB42" s="28" t="s">
        <v>88</v>
      </c>
    </row>
    <row r="43" spans="1:28" x14ac:dyDescent="0.3">
      <c r="A43" s="1" t="s">
        <v>46</v>
      </c>
      <c r="B43" s="1" t="s">
        <v>61</v>
      </c>
      <c r="C43" s="27" t="s">
        <v>96</v>
      </c>
      <c r="D43" s="38">
        <v>33</v>
      </c>
      <c r="E43" s="27">
        <v>6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>SUM(L43:M43)</f>
        <v>2</v>
      </c>
      <c r="O43" s="39">
        <v>1</v>
      </c>
      <c r="P43" s="39">
        <v>2</v>
      </c>
      <c r="Q43" s="39">
        <v>0</v>
      </c>
      <c r="R43" s="39">
        <v>1</v>
      </c>
      <c r="S43" s="39">
        <v>0</v>
      </c>
      <c r="T43" s="39">
        <f>(H43*3)+((F43-H43)*2)+J43</f>
        <v>0</v>
      </c>
      <c r="U43" s="40">
        <f t="shared" si="6"/>
        <v>0.5</v>
      </c>
      <c r="V43" s="22">
        <v>362</v>
      </c>
      <c r="W43" s="22" t="s">
        <v>84</v>
      </c>
      <c r="X43" s="22" t="s">
        <v>85</v>
      </c>
      <c r="Y43" s="65">
        <v>2014</v>
      </c>
      <c r="Z43" s="41" t="s">
        <v>86</v>
      </c>
      <c r="AA43" s="1" t="s">
        <v>87</v>
      </c>
      <c r="AB43" s="28" t="s">
        <v>88</v>
      </c>
    </row>
    <row r="44" spans="1:28" x14ac:dyDescent="0.3">
      <c r="A44" s="1" t="s">
        <v>46</v>
      </c>
      <c r="B44" s="1" t="s">
        <v>61</v>
      </c>
      <c r="C44" s="27" t="s">
        <v>97</v>
      </c>
      <c r="D44" s="38">
        <v>24</v>
      </c>
      <c r="E44" s="27">
        <v>18</v>
      </c>
      <c r="F44" s="27">
        <v>2</v>
      </c>
      <c r="G44" s="27">
        <v>6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>SUM(L44:M44)</f>
        <v>1</v>
      </c>
      <c r="O44" s="39">
        <v>0</v>
      </c>
      <c r="P44" s="39">
        <v>2</v>
      </c>
      <c r="Q44" s="39">
        <v>2</v>
      </c>
      <c r="R44" s="39">
        <v>0</v>
      </c>
      <c r="S44" s="39">
        <v>0</v>
      </c>
      <c r="T44" s="39">
        <f>(H44*3)+((F44-H44)*2)+J44</f>
        <v>4</v>
      </c>
      <c r="U44" s="40">
        <f t="shared" si="6"/>
        <v>0.3888888888888889</v>
      </c>
      <c r="V44" s="22">
        <v>362</v>
      </c>
      <c r="W44" s="22" t="s">
        <v>84</v>
      </c>
      <c r="X44" s="22" t="s">
        <v>85</v>
      </c>
      <c r="Y44" s="65">
        <v>2014</v>
      </c>
      <c r="Z44" s="41" t="s">
        <v>86</v>
      </c>
      <c r="AA44" s="1" t="s">
        <v>87</v>
      </c>
      <c r="AB44" s="28" t="s">
        <v>88</v>
      </c>
    </row>
    <row r="45" spans="1:28" x14ac:dyDescent="0.3">
      <c r="A45" s="1" t="s">
        <v>46</v>
      </c>
      <c r="B45" s="1" t="s">
        <v>61</v>
      </c>
      <c r="C45" s="27" t="s">
        <v>98</v>
      </c>
      <c r="D45" s="38">
        <v>35</v>
      </c>
      <c r="E45" s="27">
        <v>16</v>
      </c>
      <c r="F45" s="27">
        <v>2</v>
      </c>
      <c r="G45" s="27">
        <v>3</v>
      </c>
      <c r="H45" s="27"/>
      <c r="I45" s="27"/>
      <c r="J45" s="27">
        <v>0</v>
      </c>
      <c r="K45" s="27">
        <v>0</v>
      </c>
      <c r="L45" s="27">
        <v>1</v>
      </c>
      <c r="M45" s="27">
        <v>2</v>
      </c>
      <c r="N45" s="27">
        <f>SUM(L45:M45)</f>
        <v>3</v>
      </c>
      <c r="O45" s="39">
        <v>0</v>
      </c>
      <c r="P45" s="39">
        <v>1</v>
      </c>
      <c r="Q45" s="39">
        <v>0</v>
      </c>
      <c r="R45" s="39">
        <v>1</v>
      </c>
      <c r="S45" s="39">
        <v>0</v>
      </c>
      <c r="T45" s="39">
        <f>(H45*3)+((F45-H45)*2)+J45</f>
        <v>4</v>
      </c>
      <c r="U45" s="40">
        <f t="shared" si="6"/>
        <v>0.375</v>
      </c>
      <c r="V45" s="22">
        <v>362</v>
      </c>
      <c r="W45" s="22" t="s">
        <v>84</v>
      </c>
      <c r="X45" s="22" t="s">
        <v>85</v>
      </c>
      <c r="Y45" s="65">
        <v>2014</v>
      </c>
      <c r="Z45" s="41" t="s">
        <v>86</v>
      </c>
      <c r="AA45" s="1" t="s">
        <v>87</v>
      </c>
      <c r="AB45" s="28" t="s">
        <v>88</v>
      </c>
    </row>
    <row r="46" spans="1:28" x14ac:dyDescent="0.3">
      <c r="A46" s="1" t="s">
        <v>46</v>
      </c>
      <c r="B46" s="1" t="s">
        <v>61</v>
      </c>
      <c r="C46" s="27" t="s">
        <v>99</v>
      </c>
      <c r="D46" s="38">
        <v>40</v>
      </c>
      <c r="E46" s="27">
        <v>20</v>
      </c>
      <c r="F46" s="27">
        <v>5</v>
      </c>
      <c r="G46" s="27">
        <v>5</v>
      </c>
      <c r="H46" s="27"/>
      <c r="I46" s="27"/>
      <c r="J46" s="27">
        <v>6</v>
      </c>
      <c r="K46" s="27">
        <v>7</v>
      </c>
      <c r="L46" s="27">
        <v>3</v>
      </c>
      <c r="M46" s="27">
        <v>2</v>
      </c>
      <c r="N46" s="27">
        <f>SUM(L46:M46)</f>
        <v>5</v>
      </c>
      <c r="O46" s="39">
        <v>2</v>
      </c>
      <c r="P46" s="56">
        <v>6</v>
      </c>
      <c r="Q46" s="39">
        <v>0</v>
      </c>
      <c r="R46" s="39">
        <v>2</v>
      </c>
      <c r="S46" s="39">
        <v>0</v>
      </c>
      <c r="T46" s="39">
        <f>(H46*3)+((F46-H46)*2)+J46</f>
        <v>16</v>
      </c>
      <c r="U46" s="40">
        <f t="shared" si="6"/>
        <v>1.1499999999999999</v>
      </c>
      <c r="V46" s="22">
        <v>362</v>
      </c>
      <c r="W46" s="22" t="s">
        <v>84</v>
      </c>
      <c r="X46" s="22" t="s">
        <v>85</v>
      </c>
      <c r="Y46" s="65">
        <v>2014</v>
      </c>
      <c r="Z46" s="41" t="s">
        <v>86</v>
      </c>
      <c r="AA46" s="1" t="s">
        <v>87</v>
      </c>
      <c r="AB46" s="28" t="s">
        <v>88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40</v>
      </c>
      <c r="G47" s="44">
        <f t="shared" si="7"/>
        <v>88</v>
      </c>
      <c r="H47" s="44">
        <f t="shared" si="7"/>
        <v>0</v>
      </c>
      <c r="I47" s="44">
        <f t="shared" si="7"/>
        <v>0</v>
      </c>
      <c r="J47" s="44">
        <f t="shared" si="7"/>
        <v>22</v>
      </c>
      <c r="K47" s="44">
        <f t="shared" si="7"/>
        <v>33</v>
      </c>
      <c r="L47" s="44">
        <f t="shared" si="7"/>
        <v>19</v>
      </c>
      <c r="M47" s="44">
        <f t="shared" si="7"/>
        <v>18</v>
      </c>
      <c r="N47" s="44">
        <f t="shared" si="7"/>
        <v>37</v>
      </c>
      <c r="O47" s="44">
        <f t="shared" si="7"/>
        <v>20</v>
      </c>
      <c r="P47" s="44">
        <f t="shared" si="7"/>
        <v>28</v>
      </c>
      <c r="Q47" s="44">
        <f t="shared" si="7"/>
        <v>11</v>
      </c>
      <c r="R47" s="44">
        <f t="shared" si="7"/>
        <v>28</v>
      </c>
      <c r="S47" s="44">
        <f t="shared" si="7"/>
        <v>1</v>
      </c>
      <c r="T47" s="44">
        <f t="shared" si="7"/>
        <v>102</v>
      </c>
      <c r="U47" s="45">
        <f>((T47+Q47+N47-R47)+(O47*2))/E47</f>
        <v>0.67500000000000004</v>
      </c>
      <c r="V47" s="46">
        <v>362</v>
      </c>
      <c r="W47" s="46" t="s">
        <v>84</v>
      </c>
      <c r="X47" s="46" t="s">
        <v>85</v>
      </c>
      <c r="Y47" s="66">
        <v>2014</v>
      </c>
      <c r="Z47" s="47" t="s">
        <v>86</v>
      </c>
      <c r="AA47" s="43" t="s">
        <v>87</v>
      </c>
      <c r="AB47" s="68" t="s">
        <v>88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0.45454545454545453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0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25" right="0.25" top="0.75" bottom="0.75" header="0.3" footer="0.3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ECB1-2831-4AA4-B3B7-D4D177D19E4E}">
  <sheetPr>
    <tabColor rgb="FFFF0000"/>
  </sheetPr>
  <dimension ref="A1:AB54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6.109375" customWidth="1"/>
    <col min="27" max="27" width="15.6640625" customWidth="1"/>
    <col min="28" max="28" width="9.44140625" customWidth="1"/>
  </cols>
  <sheetData>
    <row r="1" spans="1:28" x14ac:dyDescent="0.3">
      <c r="Z1" s="62" t="s">
        <v>250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5" t="s">
        <v>261</v>
      </c>
    </row>
    <row r="3" spans="1:28" x14ac:dyDescent="0.3">
      <c r="B3" s="1"/>
      <c r="C3" s="6">
        <v>29565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108</v>
      </c>
      <c r="D4" s="7" t="s">
        <v>5</v>
      </c>
      <c r="E4" s="8"/>
      <c r="F4" s="5"/>
      <c r="G4" s="1"/>
      <c r="J4" s="15" t="s">
        <v>110</v>
      </c>
      <c r="K4" s="16" t="s">
        <v>45</v>
      </c>
      <c r="L4" s="17"/>
      <c r="M4" s="18"/>
      <c r="N4" s="19">
        <v>25</v>
      </c>
      <c r="O4" s="19">
        <v>21</v>
      </c>
      <c r="P4" s="19">
        <v>19</v>
      </c>
      <c r="Q4" s="19">
        <v>22</v>
      </c>
      <c r="R4" s="20"/>
      <c r="S4" s="21">
        <f>SUM(N4:R4)</f>
        <v>87</v>
      </c>
      <c r="T4" s="22">
        <v>363</v>
      </c>
    </row>
    <row r="5" spans="1:28" x14ac:dyDescent="0.3">
      <c r="B5" s="1"/>
      <c r="C5" s="6" t="s">
        <v>109</v>
      </c>
      <c r="D5" s="7" t="s">
        <v>6</v>
      </c>
      <c r="E5" s="1"/>
      <c r="F5" s="1"/>
      <c r="G5" s="1"/>
      <c r="J5" s="15" t="s">
        <v>111</v>
      </c>
      <c r="K5" s="16" t="s">
        <v>60</v>
      </c>
      <c r="L5" s="17"/>
      <c r="M5" s="18"/>
      <c r="N5" s="19">
        <v>27</v>
      </c>
      <c r="O5" s="19">
        <v>24</v>
      </c>
      <c r="P5" s="19">
        <v>30</v>
      </c>
      <c r="Q5" s="19">
        <v>30</v>
      </c>
      <c r="R5" s="20"/>
      <c r="S5" s="21">
        <f>SUM(N5:R5)</f>
        <v>111</v>
      </c>
      <c r="T5" s="22">
        <v>363</v>
      </c>
      <c r="U5" s="1"/>
      <c r="V5" s="1"/>
      <c r="W5" s="1"/>
    </row>
    <row r="6" spans="1:28" x14ac:dyDescent="0.3">
      <c r="C6" s="23">
        <v>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264</v>
      </c>
      <c r="D7" s="7" t="s">
        <v>8</v>
      </c>
      <c r="G7" s="1"/>
      <c r="S7" s="1"/>
      <c r="T7" s="25" t="s">
        <v>9</v>
      </c>
      <c r="U7" s="1"/>
      <c r="V7" s="26">
        <v>363</v>
      </c>
      <c r="W7" s="1"/>
    </row>
    <row r="8" spans="1:28" x14ac:dyDescent="0.3">
      <c r="B8" s="1"/>
      <c r="C8" s="24" t="s">
        <v>265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3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17</v>
      </c>
      <c r="E13" s="27">
        <v>3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76"/>
      <c r="M13" s="27">
        <v>0</v>
      </c>
      <c r="N13" s="27">
        <f>SUM(L13:M13)</f>
        <v>0</v>
      </c>
      <c r="O13" s="27">
        <v>1</v>
      </c>
      <c r="P13" s="39">
        <v>1</v>
      </c>
      <c r="Q13" s="76"/>
      <c r="R13" s="76"/>
      <c r="S13" s="76"/>
      <c r="T13" s="27">
        <f>+(F13*2)+J13</f>
        <v>0</v>
      </c>
      <c r="U13" s="40">
        <f>IFERROR(((T13+Q13+N13-R13)+(O13*2))/E13,"")</f>
        <v>0.66666666666666663</v>
      </c>
      <c r="V13" s="22">
        <v>363</v>
      </c>
      <c r="W13" s="22" t="s">
        <v>84</v>
      </c>
      <c r="X13" s="22" t="s">
        <v>80</v>
      </c>
      <c r="Y13" s="65">
        <v>500</v>
      </c>
      <c r="Z13" s="41"/>
      <c r="AA13" s="1" t="s">
        <v>81</v>
      </c>
      <c r="AB13" s="28" t="s">
        <v>112</v>
      </c>
    </row>
    <row r="14" spans="1:28" x14ac:dyDescent="0.3">
      <c r="A14" s="1" t="s">
        <v>59</v>
      </c>
      <c r="B14" s="1" t="s">
        <v>46</v>
      </c>
      <c r="C14" s="27" t="s">
        <v>58</v>
      </c>
      <c r="D14" s="69"/>
      <c r="E14" s="27">
        <v>6</v>
      </c>
      <c r="F14" s="27">
        <v>0</v>
      </c>
      <c r="G14" s="27">
        <v>1</v>
      </c>
      <c r="H14" s="27"/>
      <c r="I14" s="27"/>
      <c r="J14" s="27">
        <v>0</v>
      </c>
      <c r="K14" s="27">
        <v>0</v>
      </c>
      <c r="L14" s="76"/>
      <c r="M14" s="27">
        <v>3</v>
      </c>
      <c r="N14" s="27">
        <f t="shared" ref="N14:N19" si="0">SUM(L14:M14)</f>
        <v>3</v>
      </c>
      <c r="O14" s="39">
        <v>0</v>
      </c>
      <c r="P14" s="39">
        <v>2</v>
      </c>
      <c r="Q14" s="77"/>
      <c r="R14" s="77"/>
      <c r="S14" s="77"/>
      <c r="T14" s="27">
        <f t="shared" ref="T14:T24" si="1">+(F14*2)+J14</f>
        <v>0</v>
      </c>
      <c r="U14" s="40">
        <f t="shared" ref="U14:U24" si="2">IFERROR(((T14+Q14+N14-R14)+(O14*2))/E14,"")</f>
        <v>0.5</v>
      </c>
      <c r="V14" s="22">
        <v>363</v>
      </c>
      <c r="W14" s="22" t="s">
        <v>84</v>
      </c>
      <c r="X14" s="22" t="s">
        <v>80</v>
      </c>
      <c r="Y14" s="65">
        <v>500</v>
      </c>
      <c r="Z14" s="41"/>
      <c r="AA14" s="1" t="s">
        <v>81</v>
      </c>
      <c r="AB14" s="28" t="s">
        <v>112</v>
      </c>
    </row>
    <row r="15" spans="1:28" x14ac:dyDescent="0.3">
      <c r="A15" s="1" t="s">
        <v>59</v>
      </c>
      <c r="B15" s="1" t="s">
        <v>46</v>
      </c>
      <c r="C15" s="27" t="s">
        <v>57</v>
      </c>
      <c r="D15" s="38">
        <v>44</v>
      </c>
      <c r="E15" s="27">
        <v>6</v>
      </c>
      <c r="F15" s="27">
        <v>0</v>
      </c>
      <c r="G15" s="27">
        <v>1</v>
      </c>
      <c r="H15" s="27"/>
      <c r="I15" s="27"/>
      <c r="J15" s="27">
        <v>1</v>
      </c>
      <c r="K15" s="27">
        <v>1</v>
      </c>
      <c r="L15" s="76"/>
      <c r="M15" s="27">
        <v>0</v>
      </c>
      <c r="N15" s="27">
        <f t="shared" si="0"/>
        <v>0</v>
      </c>
      <c r="O15" s="39">
        <v>0</v>
      </c>
      <c r="P15" s="39">
        <v>2</v>
      </c>
      <c r="Q15" s="77"/>
      <c r="R15" s="77"/>
      <c r="S15" s="77"/>
      <c r="T15" s="27">
        <f t="shared" si="1"/>
        <v>1</v>
      </c>
      <c r="U15" s="40">
        <f t="shared" si="2"/>
        <v>0.16666666666666666</v>
      </c>
      <c r="V15" s="22">
        <v>363</v>
      </c>
      <c r="W15" s="22" t="s">
        <v>84</v>
      </c>
      <c r="X15" s="22" t="s">
        <v>80</v>
      </c>
      <c r="Y15" s="65">
        <v>500</v>
      </c>
      <c r="Z15" s="41"/>
      <c r="AA15" s="1" t="s">
        <v>81</v>
      </c>
      <c r="AB15" s="28" t="s">
        <v>112</v>
      </c>
    </row>
    <row r="16" spans="1:28" x14ac:dyDescent="0.3">
      <c r="A16" s="1" t="s">
        <v>59</v>
      </c>
      <c r="B16" s="1" t="s">
        <v>46</v>
      </c>
      <c r="C16" s="27" t="s">
        <v>48</v>
      </c>
      <c r="D16" s="38">
        <v>6</v>
      </c>
      <c r="E16" s="27">
        <v>48</v>
      </c>
      <c r="F16" s="27">
        <v>10</v>
      </c>
      <c r="G16" s="27">
        <v>25</v>
      </c>
      <c r="H16" s="27"/>
      <c r="I16" s="27"/>
      <c r="J16" s="27">
        <v>3</v>
      </c>
      <c r="K16" s="27">
        <v>4</v>
      </c>
      <c r="L16" s="76"/>
      <c r="M16" s="27">
        <v>1</v>
      </c>
      <c r="N16" s="27">
        <f t="shared" si="0"/>
        <v>1</v>
      </c>
      <c r="O16" s="39">
        <v>3</v>
      </c>
      <c r="P16" s="39">
        <v>4</v>
      </c>
      <c r="Q16" s="77"/>
      <c r="R16" s="77"/>
      <c r="S16" s="77"/>
      <c r="T16" s="27">
        <f t="shared" si="1"/>
        <v>23</v>
      </c>
      <c r="U16" s="40">
        <f t="shared" si="2"/>
        <v>0.625</v>
      </c>
      <c r="V16" s="22">
        <v>363</v>
      </c>
      <c r="W16" s="22" t="s">
        <v>84</v>
      </c>
      <c r="X16" s="22" t="s">
        <v>80</v>
      </c>
      <c r="Y16" s="65">
        <v>500</v>
      </c>
      <c r="Z16" s="41"/>
      <c r="AA16" s="1" t="s">
        <v>81</v>
      </c>
      <c r="AB16" s="28" t="s">
        <v>112</v>
      </c>
    </row>
    <row r="17" spans="1:28" x14ac:dyDescent="0.3">
      <c r="A17" s="1" t="s">
        <v>59</v>
      </c>
      <c r="B17" s="1" t="s">
        <v>46</v>
      </c>
      <c r="C17" s="27" t="s">
        <v>49</v>
      </c>
      <c r="D17" s="38">
        <v>33</v>
      </c>
      <c r="E17" s="27">
        <v>26</v>
      </c>
      <c r="F17" s="27">
        <v>4</v>
      </c>
      <c r="G17" s="27">
        <v>7</v>
      </c>
      <c r="H17" s="27"/>
      <c r="I17" s="27"/>
      <c r="J17" s="27">
        <v>7</v>
      </c>
      <c r="K17" s="27">
        <v>9</v>
      </c>
      <c r="L17" s="76"/>
      <c r="M17" s="27">
        <v>7</v>
      </c>
      <c r="N17" s="27">
        <f t="shared" si="0"/>
        <v>7</v>
      </c>
      <c r="O17" s="39">
        <v>3</v>
      </c>
      <c r="P17" s="39">
        <v>5</v>
      </c>
      <c r="Q17" s="77"/>
      <c r="R17" s="77"/>
      <c r="S17" s="77"/>
      <c r="T17" s="27">
        <f t="shared" si="1"/>
        <v>15</v>
      </c>
      <c r="U17" s="40">
        <f t="shared" si="2"/>
        <v>1.0769230769230769</v>
      </c>
      <c r="V17" s="22">
        <v>363</v>
      </c>
      <c r="W17" s="22" t="s">
        <v>84</v>
      </c>
      <c r="X17" s="22" t="s">
        <v>80</v>
      </c>
      <c r="Y17" s="65">
        <v>500</v>
      </c>
      <c r="Z17" s="41"/>
      <c r="AA17" s="1" t="s">
        <v>81</v>
      </c>
      <c r="AB17" s="28" t="s">
        <v>112</v>
      </c>
    </row>
    <row r="18" spans="1:28" x14ac:dyDescent="0.3">
      <c r="A18" s="1" t="s">
        <v>59</v>
      </c>
      <c r="B18" s="1" t="s">
        <v>46</v>
      </c>
      <c r="C18" s="27" t="s">
        <v>56</v>
      </c>
      <c r="D18" s="38">
        <v>22</v>
      </c>
      <c r="E18" s="27">
        <v>20</v>
      </c>
      <c r="F18" s="27">
        <v>1</v>
      </c>
      <c r="G18" s="27">
        <v>2</v>
      </c>
      <c r="H18" s="27"/>
      <c r="I18" s="27"/>
      <c r="J18" s="27">
        <v>2</v>
      </c>
      <c r="K18" s="27">
        <v>2</v>
      </c>
      <c r="L18" s="76"/>
      <c r="M18" s="27">
        <v>1</v>
      </c>
      <c r="N18" s="27">
        <f t="shared" si="0"/>
        <v>1</v>
      </c>
      <c r="O18" s="39">
        <v>0</v>
      </c>
      <c r="P18" s="39">
        <v>3</v>
      </c>
      <c r="Q18" s="77"/>
      <c r="R18" s="77"/>
      <c r="S18" s="77"/>
      <c r="T18" s="27">
        <f t="shared" si="1"/>
        <v>4</v>
      </c>
      <c r="U18" s="40">
        <f t="shared" si="2"/>
        <v>0.25</v>
      </c>
      <c r="V18" s="22">
        <v>363</v>
      </c>
      <c r="W18" s="22" t="s">
        <v>84</v>
      </c>
      <c r="X18" s="22" t="s">
        <v>80</v>
      </c>
      <c r="Y18" s="65">
        <v>500</v>
      </c>
      <c r="Z18" s="41"/>
      <c r="AA18" s="1" t="s">
        <v>81</v>
      </c>
      <c r="AB18" s="28" t="s">
        <v>112</v>
      </c>
    </row>
    <row r="19" spans="1:28" x14ac:dyDescent="0.3">
      <c r="A19" s="1" t="s">
        <v>59</v>
      </c>
      <c r="B19" s="1" t="s">
        <v>46</v>
      </c>
      <c r="C19" s="27" t="s">
        <v>50</v>
      </c>
      <c r="D19" s="38">
        <v>9</v>
      </c>
      <c r="E19" s="27" t="s">
        <v>268</v>
      </c>
      <c r="F19" s="27"/>
      <c r="G19" s="27"/>
      <c r="H19" s="27"/>
      <c r="I19" s="27"/>
      <c r="J19" s="27"/>
      <c r="K19" s="27"/>
      <c r="L19" s="76"/>
      <c r="M19" s="27"/>
      <c r="N19" s="27">
        <f t="shared" si="0"/>
        <v>0</v>
      </c>
      <c r="O19" s="39"/>
      <c r="P19" s="39"/>
      <c r="Q19" s="77"/>
      <c r="R19" s="77"/>
      <c r="S19" s="77"/>
      <c r="T19" s="27">
        <f t="shared" si="1"/>
        <v>0</v>
      </c>
      <c r="U19" s="40" t="str">
        <f t="shared" si="2"/>
        <v/>
      </c>
      <c r="V19" s="22">
        <v>363</v>
      </c>
      <c r="W19" s="22" t="s">
        <v>84</v>
      </c>
      <c r="X19" s="22" t="s">
        <v>80</v>
      </c>
      <c r="Y19" s="65">
        <v>500</v>
      </c>
      <c r="Z19" s="41"/>
      <c r="AA19" s="1" t="s">
        <v>81</v>
      </c>
      <c r="AB19" s="28" t="s">
        <v>112</v>
      </c>
    </row>
    <row r="20" spans="1:28" x14ac:dyDescent="0.3">
      <c r="A20" s="1" t="s">
        <v>59</v>
      </c>
      <c r="B20" s="1" t="s">
        <v>46</v>
      </c>
      <c r="C20" s="27" t="s">
        <v>51</v>
      </c>
      <c r="D20" s="38">
        <v>24</v>
      </c>
      <c r="E20" s="27">
        <v>20</v>
      </c>
      <c r="F20" s="27">
        <v>3</v>
      </c>
      <c r="G20" s="27">
        <v>5</v>
      </c>
      <c r="H20" s="27"/>
      <c r="I20" s="27"/>
      <c r="J20" s="27">
        <v>2</v>
      </c>
      <c r="K20" s="27">
        <v>2</v>
      </c>
      <c r="L20" s="76"/>
      <c r="M20" s="27">
        <v>2</v>
      </c>
      <c r="N20" s="27">
        <f>SUM(L20:M20)</f>
        <v>2</v>
      </c>
      <c r="O20" s="39">
        <v>2</v>
      </c>
      <c r="P20" s="56">
        <v>6</v>
      </c>
      <c r="Q20" s="77"/>
      <c r="R20" s="77"/>
      <c r="S20" s="77"/>
      <c r="T20" s="27">
        <f t="shared" si="1"/>
        <v>8</v>
      </c>
      <c r="U20" s="40">
        <f t="shared" si="2"/>
        <v>0.7</v>
      </c>
      <c r="V20" s="22">
        <v>363</v>
      </c>
      <c r="W20" s="22" t="s">
        <v>84</v>
      </c>
      <c r="X20" s="22" t="s">
        <v>80</v>
      </c>
      <c r="Y20" s="65">
        <v>500</v>
      </c>
      <c r="Z20" s="41"/>
      <c r="AA20" s="1" t="s">
        <v>81</v>
      </c>
      <c r="AB20" s="28" t="s">
        <v>112</v>
      </c>
    </row>
    <row r="21" spans="1:28" x14ac:dyDescent="0.3">
      <c r="A21" s="1" t="s">
        <v>59</v>
      </c>
      <c r="B21" s="1" t="s">
        <v>46</v>
      </c>
      <c r="C21" s="27" t="s">
        <v>52</v>
      </c>
      <c r="D21" s="38">
        <v>11</v>
      </c>
      <c r="E21" s="27">
        <v>34</v>
      </c>
      <c r="F21" s="27">
        <v>3</v>
      </c>
      <c r="G21" s="27">
        <v>4</v>
      </c>
      <c r="H21" s="27"/>
      <c r="I21" s="27"/>
      <c r="J21" s="27">
        <v>0</v>
      </c>
      <c r="K21" s="27">
        <v>0</v>
      </c>
      <c r="L21" s="76"/>
      <c r="M21" s="27">
        <v>2</v>
      </c>
      <c r="N21" s="27">
        <f>SUM(L21:M21)</f>
        <v>2</v>
      </c>
      <c r="O21" s="39">
        <v>4</v>
      </c>
      <c r="P21" s="39">
        <v>3</v>
      </c>
      <c r="Q21" s="77"/>
      <c r="R21" s="77"/>
      <c r="S21" s="77"/>
      <c r="T21" s="27">
        <f t="shared" si="1"/>
        <v>6</v>
      </c>
      <c r="U21" s="40">
        <f t="shared" si="2"/>
        <v>0.47058823529411764</v>
      </c>
      <c r="V21" s="22">
        <v>363</v>
      </c>
      <c r="W21" s="22" t="s">
        <v>84</v>
      </c>
      <c r="X21" s="22" t="s">
        <v>80</v>
      </c>
      <c r="Y21" s="65">
        <v>500</v>
      </c>
      <c r="Z21" s="41"/>
      <c r="AA21" s="1" t="s">
        <v>81</v>
      </c>
      <c r="AB21" s="28" t="s">
        <v>112</v>
      </c>
    </row>
    <row r="22" spans="1:28" x14ac:dyDescent="0.3">
      <c r="A22" s="1" t="s">
        <v>59</v>
      </c>
      <c r="B22" s="1" t="s">
        <v>46</v>
      </c>
      <c r="C22" s="27" t="s">
        <v>53</v>
      </c>
      <c r="D22" s="38">
        <v>32</v>
      </c>
      <c r="E22" s="27">
        <v>19</v>
      </c>
      <c r="F22" s="27">
        <v>3</v>
      </c>
      <c r="G22" s="27">
        <v>5</v>
      </c>
      <c r="H22" s="27"/>
      <c r="I22" s="27"/>
      <c r="J22" s="27">
        <v>2</v>
      </c>
      <c r="K22" s="27">
        <v>4</v>
      </c>
      <c r="L22" s="76"/>
      <c r="M22" s="27">
        <v>4</v>
      </c>
      <c r="N22" s="27">
        <f>SUM(L22:M22)</f>
        <v>4</v>
      </c>
      <c r="O22" s="39">
        <v>0</v>
      </c>
      <c r="P22" s="39">
        <v>3</v>
      </c>
      <c r="Q22" s="77"/>
      <c r="R22" s="77"/>
      <c r="S22" s="77"/>
      <c r="T22" s="27">
        <f t="shared" si="1"/>
        <v>8</v>
      </c>
      <c r="U22" s="40">
        <f t="shared" si="2"/>
        <v>0.63157894736842102</v>
      </c>
      <c r="V22" s="22">
        <v>363</v>
      </c>
      <c r="W22" s="22" t="s">
        <v>84</v>
      </c>
      <c r="X22" s="22" t="s">
        <v>80</v>
      </c>
      <c r="Y22" s="65">
        <v>500</v>
      </c>
      <c r="Z22" s="41"/>
      <c r="AA22" s="1" t="s">
        <v>81</v>
      </c>
      <c r="AB22" s="28" t="s">
        <v>112</v>
      </c>
    </row>
    <row r="23" spans="1:28" x14ac:dyDescent="0.3">
      <c r="A23" s="1" t="s">
        <v>59</v>
      </c>
      <c r="B23" s="1" t="s">
        <v>46</v>
      </c>
      <c r="C23" s="27" t="s">
        <v>54</v>
      </c>
      <c r="D23" s="38">
        <v>7</v>
      </c>
      <c r="E23" s="27">
        <v>19</v>
      </c>
      <c r="F23" s="27">
        <v>4</v>
      </c>
      <c r="G23" s="27">
        <v>6</v>
      </c>
      <c r="H23" s="27"/>
      <c r="I23" s="27"/>
      <c r="J23" s="27">
        <v>1</v>
      </c>
      <c r="K23" s="27">
        <v>5</v>
      </c>
      <c r="L23" s="76"/>
      <c r="M23" s="27">
        <v>3</v>
      </c>
      <c r="N23" s="27">
        <f>SUM(L23:M23)</f>
        <v>3</v>
      </c>
      <c r="O23" s="39">
        <v>1</v>
      </c>
      <c r="P23" s="39">
        <v>4</v>
      </c>
      <c r="Q23" s="77"/>
      <c r="R23" s="77"/>
      <c r="S23" s="77"/>
      <c r="T23" s="27">
        <f t="shared" si="1"/>
        <v>9</v>
      </c>
      <c r="U23" s="40">
        <f t="shared" si="2"/>
        <v>0.73684210526315785</v>
      </c>
      <c r="V23" s="22">
        <v>363</v>
      </c>
      <c r="W23" s="22" t="s">
        <v>84</v>
      </c>
      <c r="X23" s="22" t="s">
        <v>80</v>
      </c>
      <c r="Y23" s="65">
        <v>500</v>
      </c>
      <c r="Z23" s="41"/>
      <c r="AA23" s="1" t="s">
        <v>81</v>
      </c>
      <c r="AB23" s="28" t="s">
        <v>112</v>
      </c>
    </row>
    <row r="24" spans="1:28" x14ac:dyDescent="0.3">
      <c r="A24" s="1" t="s">
        <v>59</v>
      </c>
      <c r="B24" s="1" t="s">
        <v>46</v>
      </c>
      <c r="C24" s="27" t="s">
        <v>55</v>
      </c>
      <c r="D24" s="38">
        <v>13</v>
      </c>
      <c r="E24" s="27">
        <v>39</v>
      </c>
      <c r="F24" s="27">
        <v>5</v>
      </c>
      <c r="G24" s="27">
        <v>11</v>
      </c>
      <c r="H24" s="27"/>
      <c r="I24" s="27"/>
      <c r="J24" s="27">
        <v>3</v>
      </c>
      <c r="K24" s="27">
        <v>4</v>
      </c>
      <c r="L24" s="76"/>
      <c r="M24" s="27">
        <v>6</v>
      </c>
      <c r="N24" s="27">
        <f>SUM(L24:M24)</f>
        <v>6</v>
      </c>
      <c r="O24" s="39">
        <v>1</v>
      </c>
      <c r="P24" s="39">
        <v>3</v>
      </c>
      <c r="Q24" s="77"/>
      <c r="R24" s="77"/>
      <c r="S24" s="77"/>
      <c r="T24" s="27">
        <f t="shared" si="1"/>
        <v>13</v>
      </c>
      <c r="U24" s="40">
        <f t="shared" si="2"/>
        <v>0.53846153846153844</v>
      </c>
      <c r="V24" s="22">
        <v>363</v>
      </c>
      <c r="W24" s="22" t="s">
        <v>84</v>
      </c>
      <c r="X24" s="22" t="s">
        <v>80</v>
      </c>
      <c r="Y24" s="65">
        <v>500</v>
      </c>
      <c r="Z24" s="41"/>
      <c r="AA24" s="1" t="s">
        <v>81</v>
      </c>
      <c r="AB24" s="28" t="s">
        <v>112</v>
      </c>
    </row>
    <row r="25" spans="1:28" x14ac:dyDescent="0.3">
      <c r="A25" s="1" t="s">
        <v>59</v>
      </c>
      <c r="B25" s="1" t="s">
        <v>46</v>
      </c>
      <c r="C25" s="56" t="s">
        <v>39</v>
      </c>
      <c r="D25" s="1"/>
      <c r="E25" s="56"/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42"/>
      <c r="R25" s="56">
        <v>27</v>
      </c>
      <c r="S25" s="42"/>
      <c r="T25" s="27"/>
      <c r="U25" s="40" t="str">
        <f t="shared" ref="U25" si="3">_xlfn.IFNA("",((T25+Q25+N25-R25)+(O25*2))/E25)</f>
        <v/>
      </c>
      <c r="V25" s="22">
        <v>363</v>
      </c>
      <c r="W25" s="22" t="s">
        <v>84</v>
      </c>
      <c r="X25" s="22" t="s">
        <v>80</v>
      </c>
      <c r="Y25" s="65">
        <v>500</v>
      </c>
      <c r="Z25" s="41"/>
      <c r="AA25" s="1" t="s">
        <v>81</v>
      </c>
      <c r="AB25" s="28" t="s">
        <v>112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33</v>
      </c>
      <c r="G26" s="44">
        <f t="shared" si="4"/>
        <v>68</v>
      </c>
      <c r="H26" s="44">
        <f t="shared" si="4"/>
        <v>0</v>
      </c>
      <c r="I26" s="44">
        <f t="shared" si="4"/>
        <v>0</v>
      </c>
      <c r="J26" s="44">
        <f t="shared" si="4"/>
        <v>21</v>
      </c>
      <c r="K26" s="44">
        <f t="shared" si="4"/>
        <v>31</v>
      </c>
      <c r="L26" s="44">
        <f t="shared" si="4"/>
        <v>0</v>
      </c>
      <c r="M26" s="44">
        <f t="shared" si="4"/>
        <v>29</v>
      </c>
      <c r="N26" s="44">
        <f t="shared" si="4"/>
        <v>29</v>
      </c>
      <c r="O26" s="44">
        <f t="shared" si="4"/>
        <v>15</v>
      </c>
      <c r="P26" s="44">
        <f t="shared" si="4"/>
        <v>36</v>
      </c>
      <c r="Q26" s="44">
        <f t="shared" si="4"/>
        <v>0</v>
      </c>
      <c r="R26" s="44">
        <f t="shared" si="4"/>
        <v>27</v>
      </c>
      <c r="S26" s="44">
        <f t="shared" si="4"/>
        <v>0</v>
      </c>
      <c r="T26" s="44">
        <f t="shared" si="4"/>
        <v>87</v>
      </c>
      <c r="U26" s="45">
        <f>((T26+Q26+N26-R26)+(O26*2))/E26</f>
        <v>0.49583333333333335</v>
      </c>
      <c r="V26" s="46">
        <v>363</v>
      </c>
      <c r="W26" s="46" t="s">
        <v>84</v>
      </c>
      <c r="X26" s="46" t="s">
        <v>80</v>
      </c>
      <c r="Y26" s="66">
        <v>500</v>
      </c>
      <c r="Z26" s="47"/>
      <c r="AA26" s="43" t="s">
        <v>81</v>
      </c>
      <c r="AB26" s="68" t="s">
        <v>112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0.48529411764705882</v>
      </c>
      <c r="H27" s="27"/>
      <c r="I27" s="1"/>
      <c r="J27" s="48" t="s">
        <v>42</v>
      </c>
      <c r="K27" s="50">
        <f>J26/K26</f>
        <v>0.67741935483870963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3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113</v>
      </c>
      <c r="D35" s="38">
        <v>32</v>
      </c>
      <c r="E35" s="27">
        <v>4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76"/>
      <c r="M35" s="27">
        <v>0</v>
      </c>
      <c r="N35" s="27">
        <f>SUM(L35:M35)</f>
        <v>0</v>
      </c>
      <c r="O35" s="27">
        <v>1</v>
      </c>
      <c r="P35" s="39">
        <v>1</v>
      </c>
      <c r="Q35" s="76"/>
      <c r="R35" s="76"/>
      <c r="S35" s="76"/>
      <c r="T35" s="27">
        <f>(H35*3)+((F35-H35)*2)+J35</f>
        <v>0</v>
      </c>
      <c r="U35" s="40">
        <f>IFERROR(((T35+Q35+N35-R35)+(O35*2))/E35,"")</f>
        <v>0.5</v>
      </c>
      <c r="V35" s="22">
        <v>363</v>
      </c>
      <c r="W35" s="22" t="s">
        <v>79</v>
      </c>
      <c r="X35" s="22" t="s">
        <v>85</v>
      </c>
      <c r="Y35" s="65">
        <v>500</v>
      </c>
      <c r="Z35" s="41"/>
      <c r="AA35" s="1" t="s">
        <v>114</v>
      </c>
      <c r="AB35" s="28" t="s">
        <v>115</v>
      </c>
    </row>
    <row r="36" spans="1:28" x14ac:dyDescent="0.3">
      <c r="A36" s="1" t="s">
        <v>46</v>
      </c>
      <c r="B36" s="1" t="s">
        <v>59</v>
      </c>
      <c r="C36" s="27" t="s">
        <v>116</v>
      </c>
      <c r="D36" s="38">
        <v>10</v>
      </c>
      <c r="E36" s="27">
        <v>37</v>
      </c>
      <c r="F36" s="27">
        <v>5</v>
      </c>
      <c r="G36" s="27">
        <v>8</v>
      </c>
      <c r="H36" s="27"/>
      <c r="I36" s="27"/>
      <c r="J36" s="27">
        <v>0</v>
      </c>
      <c r="K36" s="27">
        <v>0</v>
      </c>
      <c r="L36" s="76"/>
      <c r="M36" s="27">
        <v>4</v>
      </c>
      <c r="N36" s="27">
        <f t="shared" ref="N36:N41" si="5">SUM(L36:M36)</f>
        <v>4</v>
      </c>
      <c r="O36" s="39">
        <v>1</v>
      </c>
      <c r="P36" s="39">
        <v>3</v>
      </c>
      <c r="Q36" s="77"/>
      <c r="R36" s="77"/>
      <c r="S36" s="77"/>
      <c r="T36" s="39">
        <f t="shared" ref="T36:T41" si="6">(H36*3)+((F36-H36)*2)+J36</f>
        <v>10</v>
      </c>
      <c r="U36" s="40">
        <f t="shared" ref="U36:U46" si="7">IFERROR(((T36+Q36+N36-R36)+(O36*2))/E36,"")</f>
        <v>0.43243243243243246</v>
      </c>
      <c r="V36" s="22">
        <v>363</v>
      </c>
      <c r="W36" s="22" t="s">
        <v>79</v>
      </c>
      <c r="X36" s="22" t="s">
        <v>85</v>
      </c>
      <c r="Y36" s="65">
        <v>500</v>
      </c>
      <c r="Z36" s="41"/>
      <c r="AA36" s="1" t="s">
        <v>114</v>
      </c>
      <c r="AB36" s="28" t="s">
        <v>115</v>
      </c>
    </row>
    <row r="37" spans="1:28" x14ac:dyDescent="0.3">
      <c r="A37" s="1" t="s">
        <v>46</v>
      </c>
      <c r="B37" s="1" t="s">
        <v>59</v>
      </c>
      <c r="C37" s="27" t="s">
        <v>117</v>
      </c>
      <c r="D37" s="38">
        <v>20</v>
      </c>
      <c r="E37" s="27">
        <v>5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76"/>
      <c r="M37" s="27">
        <v>0</v>
      </c>
      <c r="N37" s="27">
        <f t="shared" si="5"/>
        <v>0</v>
      </c>
      <c r="O37" s="39">
        <v>0</v>
      </c>
      <c r="P37" s="39">
        <v>0</v>
      </c>
      <c r="Q37" s="77"/>
      <c r="R37" s="77"/>
      <c r="S37" s="77"/>
      <c r="T37" s="39">
        <f t="shared" si="6"/>
        <v>0</v>
      </c>
      <c r="U37" s="40">
        <f t="shared" si="7"/>
        <v>0</v>
      </c>
      <c r="V37" s="22">
        <v>363</v>
      </c>
      <c r="W37" s="22" t="s">
        <v>79</v>
      </c>
      <c r="X37" s="22" t="s">
        <v>85</v>
      </c>
      <c r="Y37" s="65">
        <v>500</v>
      </c>
      <c r="Z37" s="41"/>
      <c r="AA37" s="1" t="s">
        <v>114</v>
      </c>
      <c r="AB37" s="28" t="s">
        <v>115</v>
      </c>
    </row>
    <row r="38" spans="1:28" x14ac:dyDescent="0.3">
      <c r="A38" s="1" t="s">
        <v>46</v>
      </c>
      <c r="B38" s="1" t="s">
        <v>59</v>
      </c>
      <c r="C38" s="27" t="s">
        <v>118</v>
      </c>
      <c r="D38" s="38">
        <v>44</v>
      </c>
      <c r="E38" s="27">
        <v>38</v>
      </c>
      <c r="F38" s="27">
        <v>7</v>
      </c>
      <c r="G38" s="27">
        <v>13</v>
      </c>
      <c r="H38" s="27"/>
      <c r="I38" s="27"/>
      <c r="J38" s="27">
        <v>7</v>
      </c>
      <c r="K38" s="27">
        <v>8</v>
      </c>
      <c r="L38" s="76"/>
      <c r="M38" s="27">
        <v>7</v>
      </c>
      <c r="N38" s="27">
        <f t="shared" si="5"/>
        <v>7</v>
      </c>
      <c r="O38" s="39">
        <v>3</v>
      </c>
      <c r="P38" s="39">
        <v>3</v>
      </c>
      <c r="Q38" s="77"/>
      <c r="R38" s="77"/>
      <c r="S38" s="77"/>
      <c r="T38" s="39">
        <f t="shared" si="6"/>
        <v>21</v>
      </c>
      <c r="U38" s="40">
        <f t="shared" si="7"/>
        <v>0.89473684210526316</v>
      </c>
      <c r="V38" s="22">
        <v>363</v>
      </c>
      <c r="W38" s="22" t="s">
        <v>79</v>
      </c>
      <c r="X38" s="22" t="s">
        <v>85</v>
      </c>
      <c r="Y38" s="65">
        <v>500</v>
      </c>
      <c r="Z38" s="41"/>
      <c r="AA38" s="1" t="s">
        <v>114</v>
      </c>
      <c r="AB38" s="28" t="s">
        <v>115</v>
      </c>
    </row>
    <row r="39" spans="1:28" x14ac:dyDescent="0.3">
      <c r="A39" s="1" t="s">
        <v>46</v>
      </c>
      <c r="B39" s="1" t="s">
        <v>59</v>
      </c>
      <c r="C39" s="27" t="s">
        <v>119</v>
      </c>
      <c r="D39" s="38">
        <v>30</v>
      </c>
      <c r="E39" s="27">
        <v>22</v>
      </c>
      <c r="F39" s="27">
        <v>1</v>
      </c>
      <c r="G39" s="27">
        <v>8</v>
      </c>
      <c r="H39" s="27"/>
      <c r="I39" s="27"/>
      <c r="J39" s="27">
        <v>6</v>
      </c>
      <c r="K39" s="27">
        <v>8</v>
      </c>
      <c r="L39" s="76"/>
      <c r="M39" s="27">
        <v>6</v>
      </c>
      <c r="N39" s="27">
        <f t="shared" si="5"/>
        <v>6</v>
      </c>
      <c r="O39" s="39">
        <v>6</v>
      </c>
      <c r="P39" s="39">
        <v>2</v>
      </c>
      <c r="Q39" s="77"/>
      <c r="R39" s="77"/>
      <c r="S39" s="77"/>
      <c r="T39" s="39">
        <f t="shared" si="6"/>
        <v>8</v>
      </c>
      <c r="U39" s="40">
        <f t="shared" si="7"/>
        <v>1.1818181818181819</v>
      </c>
      <c r="V39" s="22">
        <v>363</v>
      </c>
      <c r="W39" s="22" t="s">
        <v>79</v>
      </c>
      <c r="X39" s="22" t="s">
        <v>85</v>
      </c>
      <c r="Y39" s="65">
        <v>500</v>
      </c>
      <c r="Z39" s="41"/>
      <c r="AA39" s="1" t="s">
        <v>114</v>
      </c>
      <c r="AB39" s="28" t="s">
        <v>115</v>
      </c>
    </row>
    <row r="40" spans="1:28" x14ac:dyDescent="0.3">
      <c r="A40" s="1" t="s">
        <v>46</v>
      </c>
      <c r="B40" s="1" t="s">
        <v>59</v>
      </c>
      <c r="C40" s="27" t="s">
        <v>105</v>
      </c>
      <c r="D40" s="38">
        <v>25</v>
      </c>
      <c r="E40" s="27">
        <v>27</v>
      </c>
      <c r="F40" s="27">
        <v>6</v>
      </c>
      <c r="G40" s="27">
        <v>10</v>
      </c>
      <c r="H40" s="27"/>
      <c r="I40" s="27"/>
      <c r="J40" s="27">
        <v>0</v>
      </c>
      <c r="K40" s="27">
        <v>0</v>
      </c>
      <c r="L40" s="76"/>
      <c r="M40" s="27">
        <v>1</v>
      </c>
      <c r="N40" s="27">
        <f t="shared" si="5"/>
        <v>1</v>
      </c>
      <c r="O40" s="39">
        <v>2</v>
      </c>
      <c r="P40" s="39">
        <v>2</v>
      </c>
      <c r="Q40" s="77"/>
      <c r="R40" s="77"/>
      <c r="S40" s="77"/>
      <c r="T40" s="39">
        <f t="shared" si="6"/>
        <v>12</v>
      </c>
      <c r="U40" s="40">
        <f t="shared" si="7"/>
        <v>0.62962962962962965</v>
      </c>
      <c r="V40" s="22">
        <v>363</v>
      </c>
      <c r="W40" s="22" t="s">
        <v>79</v>
      </c>
      <c r="X40" s="22" t="s">
        <v>85</v>
      </c>
      <c r="Y40" s="65">
        <v>500</v>
      </c>
      <c r="Z40" s="41"/>
      <c r="AA40" s="1" t="s">
        <v>114</v>
      </c>
      <c r="AB40" s="28" t="s">
        <v>115</v>
      </c>
    </row>
    <row r="41" spans="1:28" x14ac:dyDescent="0.3">
      <c r="A41" s="1" t="s">
        <v>46</v>
      </c>
      <c r="B41" s="1" t="s">
        <v>59</v>
      </c>
      <c r="C41" s="27" t="s">
        <v>120</v>
      </c>
      <c r="D41" s="38">
        <v>11</v>
      </c>
      <c r="E41" s="27">
        <v>18</v>
      </c>
      <c r="F41" s="27">
        <v>2</v>
      </c>
      <c r="G41" s="27">
        <v>4</v>
      </c>
      <c r="H41" s="27"/>
      <c r="I41" s="27"/>
      <c r="J41" s="27">
        <v>2</v>
      </c>
      <c r="K41" s="27">
        <v>2</v>
      </c>
      <c r="L41" s="76"/>
      <c r="M41" s="27">
        <v>2</v>
      </c>
      <c r="N41" s="27">
        <f t="shared" si="5"/>
        <v>2</v>
      </c>
      <c r="O41" s="39">
        <v>2</v>
      </c>
      <c r="P41" s="39">
        <v>1</v>
      </c>
      <c r="Q41" s="77"/>
      <c r="R41" s="77"/>
      <c r="S41" s="77"/>
      <c r="T41" s="39">
        <f t="shared" si="6"/>
        <v>6</v>
      </c>
      <c r="U41" s="40">
        <f t="shared" si="7"/>
        <v>0.66666666666666663</v>
      </c>
      <c r="V41" s="22">
        <v>363</v>
      </c>
      <c r="W41" s="22" t="s">
        <v>79</v>
      </c>
      <c r="X41" s="22" t="s">
        <v>85</v>
      </c>
      <c r="Y41" s="65">
        <v>500</v>
      </c>
      <c r="Z41" s="41"/>
      <c r="AA41" s="1" t="s">
        <v>114</v>
      </c>
      <c r="AB41" s="28" t="s">
        <v>115</v>
      </c>
    </row>
    <row r="42" spans="1:28" x14ac:dyDescent="0.3">
      <c r="A42" s="1" t="s">
        <v>46</v>
      </c>
      <c r="B42" s="1" t="s">
        <v>59</v>
      </c>
      <c r="C42" s="27" t="s">
        <v>121</v>
      </c>
      <c r="D42" s="38">
        <v>55</v>
      </c>
      <c r="E42" s="27" t="s">
        <v>269</v>
      </c>
      <c r="F42" s="27"/>
      <c r="G42" s="27"/>
      <c r="H42" s="27"/>
      <c r="I42" s="27"/>
      <c r="J42" s="27"/>
      <c r="K42" s="27"/>
      <c r="L42" s="76"/>
      <c r="M42" s="27"/>
      <c r="N42" s="27">
        <f>SUM(L42:M42)</f>
        <v>0</v>
      </c>
      <c r="O42" s="39"/>
      <c r="P42" s="39"/>
      <c r="Q42" s="77"/>
      <c r="R42" s="77"/>
      <c r="S42" s="77"/>
      <c r="T42" s="39">
        <f>(H42*3)+((F42-H42)*2)+J42</f>
        <v>0</v>
      </c>
      <c r="U42" s="40" t="str">
        <f t="shared" si="7"/>
        <v/>
      </c>
      <c r="V42" s="22">
        <v>363</v>
      </c>
      <c r="W42" s="22" t="s">
        <v>79</v>
      </c>
      <c r="X42" s="22" t="s">
        <v>85</v>
      </c>
      <c r="Y42" s="65">
        <v>500</v>
      </c>
      <c r="Z42" s="41"/>
      <c r="AA42" s="1" t="s">
        <v>114</v>
      </c>
      <c r="AB42" s="28" t="s">
        <v>115</v>
      </c>
    </row>
    <row r="43" spans="1:28" x14ac:dyDescent="0.3">
      <c r="A43" s="1" t="s">
        <v>46</v>
      </c>
      <c r="B43" s="1" t="s">
        <v>59</v>
      </c>
      <c r="C43" s="27" t="s">
        <v>122</v>
      </c>
      <c r="D43" s="38">
        <v>31</v>
      </c>
      <c r="E43" s="27">
        <v>23</v>
      </c>
      <c r="F43" s="27">
        <v>6</v>
      </c>
      <c r="G43" s="27">
        <v>8</v>
      </c>
      <c r="H43" s="27"/>
      <c r="I43" s="27"/>
      <c r="J43" s="27">
        <v>4</v>
      </c>
      <c r="K43" s="27">
        <v>8</v>
      </c>
      <c r="L43" s="76"/>
      <c r="M43" s="27">
        <v>4</v>
      </c>
      <c r="N43" s="27">
        <f>SUM(L43:M43)</f>
        <v>4</v>
      </c>
      <c r="O43" s="39">
        <v>6</v>
      </c>
      <c r="P43" s="39">
        <v>3</v>
      </c>
      <c r="Q43" s="77"/>
      <c r="R43" s="77"/>
      <c r="S43" s="77"/>
      <c r="T43" s="39">
        <f>(H43*3)+((F43-H43)*2)+J43</f>
        <v>16</v>
      </c>
      <c r="U43" s="40">
        <f t="shared" si="7"/>
        <v>1.3913043478260869</v>
      </c>
      <c r="V43" s="22">
        <v>363</v>
      </c>
      <c r="W43" s="22" t="s">
        <v>79</v>
      </c>
      <c r="X43" s="22" t="s">
        <v>85</v>
      </c>
      <c r="Y43" s="65">
        <v>500</v>
      </c>
      <c r="Z43" s="41"/>
      <c r="AA43" s="1" t="s">
        <v>114</v>
      </c>
      <c r="AB43" s="28" t="s">
        <v>115</v>
      </c>
    </row>
    <row r="44" spans="1:28" x14ac:dyDescent="0.3">
      <c r="A44" s="1" t="s">
        <v>46</v>
      </c>
      <c r="B44" s="1" t="s">
        <v>59</v>
      </c>
      <c r="C44" s="27" t="s">
        <v>123</v>
      </c>
      <c r="D44" s="38">
        <v>33</v>
      </c>
      <c r="E44" s="27">
        <v>36</v>
      </c>
      <c r="F44" s="27">
        <v>6</v>
      </c>
      <c r="G44" s="27">
        <v>9</v>
      </c>
      <c r="H44" s="27"/>
      <c r="I44" s="27"/>
      <c r="J44" s="27">
        <v>11</v>
      </c>
      <c r="K44" s="27">
        <v>17</v>
      </c>
      <c r="L44" s="76"/>
      <c r="M44" s="27">
        <v>11</v>
      </c>
      <c r="N44" s="27">
        <f>SUM(L44:M44)</f>
        <v>11</v>
      </c>
      <c r="O44" s="39">
        <v>1</v>
      </c>
      <c r="P44" s="39">
        <v>4</v>
      </c>
      <c r="Q44" s="39">
        <v>3</v>
      </c>
      <c r="R44" s="78" t="s">
        <v>266</v>
      </c>
      <c r="S44" s="77"/>
      <c r="T44" s="39">
        <f>(H44*3)+((F44-H44)*2)+J44</f>
        <v>23</v>
      </c>
      <c r="U44" s="40" t="str">
        <f t="shared" si="7"/>
        <v/>
      </c>
      <c r="V44" s="22">
        <v>363</v>
      </c>
      <c r="W44" s="22" t="s">
        <v>79</v>
      </c>
      <c r="X44" s="22" t="s">
        <v>85</v>
      </c>
      <c r="Y44" s="65">
        <v>500</v>
      </c>
      <c r="Z44" s="41" t="s">
        <v>267</v>
      </c>
      <c r="AA44" s="1" t="s">
        <v>114</v>
      </c>
      <c r="AB44" s="28" t="s">
        <v>115</v>
      </c>
    </row>
    <row r="45" spans="1:28" x14ac:dyDescent="0.3">
      <c r="A45" s="1" t="s">
        <v>46</v>
      </c>
      <c r="B45" s="1" t="s">
        <v>59</v>
      </c>
      <c r="C45" s="27" t="s">
        <v>124</v>
      </c>
      <c r="D45" s="38">
        <v>23</v>
      </c>
      <c r="E45" s="27">
        <v>9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76"/>
      <c r="M45" s="27">
        <v>1</v>
      </c>
      <c r="N45" s="27">
        <f>SUM(L45:M45)</f>
        <v>1</v>
      </c>
      <c r="O45" s="39">
        <v>0</v>
      </c>
      <c r="P45" s="39">
        <v>0</v>
      </c>
      <c r="Q45" s="77"/>
      <c r="R45" s="77"/>
      <c r="S45" s="77"/>
      <c r="T45" s="39">
        <f>(H45*3)+((F45-H45)*2)+J45</f>
        <v>2</v>
      </c>
      <c r="U45" s="40">
        <f t="shared" si="7"/>
        <v>0.33333333333333331</v>
      </c>
      <c r="V45" s="22">
        <v>363</v>
      </c>
      <c r="W45" s="22" t="s">
        <v>79</v>
      </c>
      <c r="X45" s="22" t="s">
        <v>85</v>
      </c>
      <c r="Y45" s="65">
        <v>500</v>
      </c>
      <c r="Z45" s="41"/>
      <c r="AA45" s="1" t="s">
        <v>114</v>
      </c>
      <c r="AB45" s="28" t="s">
        <v>115</v>
      </c>
    </row>
    <row r="46" spans="1:28" x14ac:dyDescent="0.3">
      <c r="A46" s="1" t="s">
        <v>46</v>
      </c>
      <c r="B46" s="1" t="s">
        <v>59</v>
      </c>
      <c r="C46" s="27" t="s">
        <v>125</v>
      </c>
      <c r="D46" s="38">
        <v>22</v>
      </c>
      <c r="E46" s="27">
        <v>21</v>
      </c>
      <c r="F46" s="27">
        <v>4</v>
      </c>
      <c r="G46" s="27">
        <v>5</v>
      </c>
      <c r="H46" s="27"/>
      <c r="I46" s="27"/>
      <c r="J46" s="27">
        <v>5</v>
      </c>
      <c r="K46" s="27">
        <v>10</v>
      </c>
      <c r="L46" s="76"/>
      <c r="M46" s="27">
        <v>11</v>
      </c>
      <c r="N46" s="27">
        <f>SUM(L46:M46)</f>
        <v>11</v>
      </c>
      <c r="O46" s="39">
        <v>1</v>
      </c>
      <c r="P46" s="39">
        <v>4</v>
      </c>
      <c r="Q46" s="77"/>
      <c r="R46" s="77"/>
      <c r="S46" s="77"/>
      <c r="T46" s="39">
        <f>(H46*3)+((F46-H46)*2)+J46</f>
        <v>13</v>
      </c>
      <c r="U46" s="40">
        <f t="shared" si="7"/>
        <v>1.2380952380952381</v>
      </c>
      <c r="V46" s="22">
        <v>363</v>
      </c>
      <c r="W46" s="22" t="s">
        <v>79</v>
      </c>
      <c r="X46" s="22" t="s">
        <v>85</v>
      </c>
      <c r="Y46" s="65">
        <v>500</v>
      </c>
      <c r="Z46" s="41"/>
      <c r="AA46" s="1" t="s">
        <v>114</v>
      </c>
      <c r="AB46" s="28" t="s">
        <v>115</v>
      </c>
    </row>
    <row r="47" spans="1:28" x14ac:dyDescent="0.3">
      <c r="A47" s="1" t="s">
        <v>46</v>
      </c>
      <c r="B47" s="1" t="s">
        <v>59</v>
      </c>
      <c r="C47" s="56" t="s">
        <v>39</v>
      </c>
      <c r="D47" s="1"/>
      <c r="E47" s="56"/>
      <c r="F47" s="42"/>
      <c r="G47" s="42"/>
      <c r="H47" s="42"/>
      <c r="I47" s="42"/>
      <c r="J47" s="42"/>
      <c r="K47" s="56"/>
      <c r="L47" s="42"/>
      <c r="M47" s="42"/>
      <c r="N47" s="42"/>
      <c r="O47" s="42"/>
      <c r="P47" s="42"/>
      <c r="Q47" s="42"/>
      <c r="R47" s="56">
        <v>23</v>
      </c>
      <c r="S47" s="42"/>
      <c r="T47" s="42"/>
      <c r="U47" s="40" t="str">
        <f t="shared" ref="U47" si="8">_xlfn.IFNA("",((T47+Q47+N47-R47)+(O47*2))/E47)</f>
        <v/>
      </c>
      <c r="V47" s="22">
        <v>363</v>
      </c>
      <c r="W47" s="22" t="s">
        <v>79</v>
      </c>
      <c r="X47" s="22" t="s">
        <v>85</v>
      </c>
      <c r="Y47" s="65">
        <v>500</v>
      </c>
      <c r="Z47" s="41"/>
      <c r="AA47" s="1" t="s">
        <v>114</v>
      </c>
      <c r="AB47" s="28" t="s">
        <v>115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38</v>
      </c>
      <c r="G48" s="44">
        <f t="shared" si="9"/>
        <v>69</v>
      </c>
      <c r="H48" s="44">
        <f t="shared" si="9"/>
        <v>0</v>
      </c>
      <c r="I48" s="44">
        <f t="shared" si="9"/>
        <v>0</v>
      </c>
      <c r="J48" s="44">
        <f t="shared" si="9"/>
        <v>35</v>
      </c>
      <c r="K48" s="44">
        <f t="shared" si="9"/>
        <v>53</v>
      </c>
      <c r="L48" s="44">
        <f t="shared" si="9"/>
        <v>0</v>
      </c>
      <c r="M48" s="44">
        <f t="shared" si="9"/>
        <v>47</v>
      </c>
      <c r="N48" s="44">
        <f t="shared" si="9"/>
        <v>47</v>
      </c>
      <c r="O48" s="44">
        <f t="shared" si="9"/>
        <v>23</v>
      </c>
      <c r="P48" s="44">
        <f t="shared" si="9"/>
        <v>23</v>
      </c>
      <c r="Q48" s="44">
        <f t="shared" si="9"/>
        <v>3</v>
      </c>
      <c r="R48" s="44">
        <f t="shared" si="9"/>
        <v>23</v>
      </c>
      <c r="S48" s="44">
        <f t="shared" si="9"/>
        <v>0</v>
      </c>
      <c r="T48" s="44">
        <f t="shared" si="9"/>
        <v>111</v>
      </c>
      <c r="U48" s="45">
        <f>((T48+Q48+N48-R48)+(O48*2))/E48</f>
        <v>0.76666666666666672</v>
      </c>
      <c r="V48" s="46">
        <v>363</v>
      </c>
      <c r="W48" s="46" t="s">
        <v>79</v>
      </c>
      <c r="X48" s="46" t="s">
        <v>85</v>
      </c>
      <c r="Y48" s="66">
        <v>500</v>
      </c>
      <c r="Z48" s="47"/>
      <c r="AA48" s="43" t="s">
        <v>114</v>
      </c>
      <c r="AB48" s="68" t="s">
        <v>115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0.55072463768115942</v>
      </c>
      <c r="H49" s="27"/>
      <c r="I49" s="1"/>
      <c r="J49" s="48" t="s">
        <v>42</v>
      </c>
      <c r="K49" s="50">
        <f>J48/K48</f>
        <v>0.660377358490566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  <row r="54" spans="1:28" x14ac:dyDescent="0.3">
      <c r="AB54" s="67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6AC4D-CC64-407D-91D1-BD8D7F6753B1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5.21875" customWidth="1"/>
    <col min="27" max="27" width="13.5546875" customWidth="1"/>
    <col min="28" max="28" width="9.77734375" customWidth="1"/>
  </cols>
  <sheetData>
    <row r="1" spans="1:28" x14ac:dyDescent="0.3">
      <c r="Z1" s="62" t="s">
        <v>248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126</v>
      </c>
      <c r="K4" s="16" t="s">
        <v>45</v>
      </c>
      <c r="L4" s="17"/>
      <c r="M4" s="18"/>
      <c r="N4" s="19">
        <v>23</v>
      </c>
      <c r="O4" s="19">
        <v>19</v>
      </c>
      <c r="P4" s="19">
        <v>20</v>
      </c>
      <c r="Q4" s="19">
        <v>24</v>
      </c>
      <c r="R4" s="20"/>
      <c r="S4" s="21">
        <f>SUM(N4:R4)</f>
        <v>86</v>
      </c>
      <c r="T4" s="22">
        <v>364</v>
      </c>
    </row>
    <row r="5" spans="1:28" x14ac:dyDescent="0.3">
      <c r="B5" s="1"/>
      <c r="C5" s="6" t="s">
        <v>131</v>
      </c>
      <c r="D5" s="7" t="s">
        <v>6</v>
      </c>
      <c r="E5" s="1"/>
      <c r="F5" s="1"/>
      <c r="G5" s="1"/>
      <c r="J5" s="15" t="s">
        <v>127</v>
      </c>
      <c r="K5" s="16" t="s">
        <v>64</v>
      </c>
      <c r="L5" s="17"/>
      <c r="M5" s="18"/>
      <c r="N5" s="19">
        <v>19</v>
      </c>
      <c r="O5" s="19">
        <v>25</v>
      </c>
      <c r="P5" s="19">
        <v>36</v>
      </c>
      <c r="Q5" s="19">
        <v>23</v>
      </c>
      <c r="R5" s="20"/>
      <c r="S5" s="21">
        <f>SUM(N5:R5)</f>
        <v>103</v>
      </c>
      <c r="T5" s="22">
        <v>364</v>
      </c>
      <c r="U5" s="1"/>
      <c r="V5" s="1"/>
      <c r="W5" s="1"/>
    </row>
    <row r="6" spans="1:28" x14ac:dyDescent="0.3">
      <c r="C6" s="23">
        <v>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364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17</v>
      </c>
      <c r="E13" s="76" t="s">
        <v>245</v>
      </c>
      <c r="F13" s="27"/>
      <c r="G13" s="76"/>
      <c r="H13" s="27"/>
      <c r="I13" s="27"/>
      <c r="J13" s="27"/>
      <c r="K13" s="76"/>
      <c r="L13" s="76"/>
      <c r="M13" s="76"/>
      <c r="N13" s="27"/>
      <c r="O13" s="76"/>
      <c r="P13" s="77"/>
      <c r="Q13" s="76"/>
      <c r="R13" s="76"/>
      <c r="S13" s="76"/>
      <c r="T13" s="27"/>
      <c r="U13" s="40" t="str">
        <f>IFERROR(((T13+Q13+N13-R13)+(O13*2))/E13,"")</f>
        <v/>
      </c>
      <c r="V13" s="22">
        <v>364</v>
      </c>
      <c r="W13" s="22" t="s">
        <v>79</v>
      </c>
      <c r="X13" s="22" t="s">
        <v>80</v>
      </c>
      <c r="Y13" s="65">
        <v>300</v>
      </c>
      <c r="Z13" s="41"/>
      <c r="AA13" s="1" t="s">
        <v>81</v>
      </c>
      <c r="AB13" s="28" t="s">
        <v>128</v>
      </c>
    </row>
    <row r="14" spans="1:28" x14ac:dyDescent="0.3">
      <c r="A14" s="1" t="s">
        <v>63</v>
      </c>
      <c r="B14" s="1" t="s">
        <v>46</v>
      </c>
      <c r="C14" s="27" t="s">
        <v>58</v>
      </c>
      <c r="D14" s="69"/>
      <c r="E14" s="76"/>
      <c r="F14" s="27">
        <v>1</v>
      </c>
      <c r="G14" s="76"/>
      <c r="H14" s="27"/>
      <c r="I14" s="27"/>
      <c r="J14" s="27">
        <v>1</v>
      </c>
      <c r="K14" s="76"/>
      <c r="L14" s="76"/>
      <c r="M14" s="76"/>
      <c r="N14" s="27">
        <f t="shared" ref="N14:N18" si="0">SUM(L14:M14)</f>
        <v>0</v>
      </c>
      <c r="O14" s="77"/>
      <c r="P14" s="77"/>
      <c r="Q14" s="77"/>
      <c r="R14" s="77"/>
      <c r="S14" s="77"/>
      <c r="T14" s="39">
        <f t="shared" ref="T14:T18" si="1">(H14*3)+((F14-H14)*2)+J14</f>
        <v>3</v>
      </c>
      <c r="U14" s="40" t="str">
        <f t="shared" ref="U14:U24" si="2">IFERROR(((T14+Q14+N14-R14)+(O14*2))/E14,"")</f>
        <v/>
      </c>
      <c r="V14" s="22">
        <v>364</v>
      </c>
      <c r="W14" s="22" t="s">
        <v>79</v>
      </c>
      <c r="X14" s="22" t="s">
        <v>80</v>
      </c>
      <c r="Y14" s="65">
        <v>300</v>
      </c>
      <c r="Z14" s="41"/>
      <c r="AA14" s="1" t="s">
        <v>81</v>
      </c>
      <c r="AB14" s="28" t="s">
        <v>128</v>
      </c>
    </row>
    <row r="15" spans="1:28" x14ac:dyDescent="0.3">
      <c r="A15" s="1" t="s">
        <v>63</v>
      </c>
      <c r="B15" s="1" t="s">
        <v>46</v>
      </c>
      <c r="C15" s="27" t="s">
        <v>57</v>
      </c>
      <c r="D15" s="38">
        <v>44</v>
      </c>
      <c r="E15" s="76"/>
      <c r="F15" s="27">
        <v>4</v>
      </c>
      <c r="G15" s="76"/>
      <c r="H15" s="27"/>
      <c r="I15" s="27"/>
      <c r="J15" s="27">
        <v>2</v>
      </c>
      <c r="K15" s="76"/>
      <c r="L15" s="76"/>
      <c r="M15" s="76"/>
      <c r="N15" s="27">
        <f t="shared" si="0"/>
        <v>0</v>
      </c>
      <c r="O15" s="77"/>
      <c r="P15" s="77"/>
      <c r="Q15" s="77"/>
      <c r="R15" s="77"/>
      <c r="S15" s="77"/>
      <c r="T15" s="39">
        <f t="shared" si="1"/>
        <v>10</v>
      </c>
      <c r="U15" s="40" t="str">
        <f t="shared" si="2"/>
        <v/>
      </c>
      <c r="V15" s="22">
        <v>364</v>
      </c>
      <c r="W15" s="22" t="s">
        <v>79</v>
      </c>
      <c r="X15" s="22" t="s">
        <v>80</v>
      </c>
      <c r="Y15" s="65">
        <v>300</v>
      </c>
      <c r="Z15" s="41"/>
      <c r="AA15" s="1" t="s">
        <v>81</v>
      </c>
      <c r="AB15" s="28" t="s">
        <v>128</v>
      </c>
    </row>
    <row r="16" spans="1:28" x14ac:dyDescent="0.3">
      <c r="A16" s="1" t="s">
        <v>63</v>
      </c>
      <c r="B16" s="1" t="s">
        <v>46</v>
      </c>
      <c r="C16" s="27" t="s">
        <v>48</v>
      </c>
      <c r="D16" s="38">
        <v>6</v>
      </c>
      <c r="E16" s="76"/>
      <c r="F16" s="27">
        <v>6</v>
      </c>
      <c r="G16" s="76"/>
      <c r="H16" s="27"/>
      <c r="I16" s="27"/>
      <c r="J16" s="27">
        <v>7</v>
      </c>
      <c r="K16" s="76"/>
      <c r="L16" s="76"/>
      <c r="M16" s="76"/>
      <c r="N16" s="27">
        <f t="shared" si="0"/>
        <v>0</v>
      </c>
      <c r="O16" s="77"/>
      <c r="P16" s="77"/>
      <c r="Q16" s="77"/>
      <c r="R16" s="77"/>
      <c r="S16" s="77"/>
      <c r="T16" s="39">
        <f t="shared" si="1"/>
        <v>19</v>
      </c>
      <c r="U16" s="40" t="str">
        <f t="shared" si="2"/>
        <v/>
      </c>
      <c r="V16" s="22">
        <v>364</v>
      </c>
      <c r="W16" s="22" t="s">
        <v>79</v>
      </c>
      <c r="X16" s="22" t="s">
        <v>80</v>
      </c>
      <c r="Y16" s="65">
        <v>300</v>
      </c>
      <c r="Z16" s="41"/>
      <c r="AA16" s="1" t="s">
        <v>81</v>
      </c>
      <c r="AB16" s="28" t="s">
        <v>128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33</v>
      </c>
      <c r="E17" s="76"/>
      <c r="F17" s="27">
        <v>9</v>
      </c>
      <c r="G17" s="76"/>
      <c r="H17" s="27"/>
      <c r="I17" s="27"/>
      <c r="J17" s="27">
        <v>8</v>
      </c>
      <c r="K17" s="76"/>
      <c r="L17" s="76"/>
      <c r="M17" s="76"/>
      <c r="N17" s="27">
        <f t="shared" si="0"/>
        <v>0</v>
      </c>
      <c r="O17" s="77"/>
      <c r="P17" s="77"/>
      <c r="Q17" s="77"/>
      <c r="R17" s="77"/>
      <c r="S17" s="77"/>
      <c r="T17" s="39">
        <f t="shared" si="1"/>
        <v>26</v>
      </c>
      <c r="U17" s="40" t="str">
        <f t="shared" si="2"/>
        <v/>
      </c>
      <c r="V17" s="22">
        <v>364</v>
      </c>
      <c r="W17" s="22" t="s">
        <v>79</v>
      </c>
      <c r="X17" s="22" t="s">
        <v>80</v>
      </c>
      <c r="Y17" s="65">
        <v>300</v>
      </c>
      <c r="Z17" s="41"/>
      <c r="AA17" s="1" t="s">
        <v>81</v>
      </c>
      <c r="AB17" s="28" t="s">
        <v>128</v>
      </c>
    </row>
    <row r="18" spans="1:28" x14ac:dyDescent="0.3">
      <c r="A18" s="1" t="s">
        <v>63</v>
      </c>
      <c r="B18" s="1" t="s">
        <v>46</v>
      </c>
      <c r="C18" s="27" t="s">
        <v>56</v>
      </c>
      <c r="D18" s="38">
        <v>22</v>
      </c>
      <c r="E18" s="76"/>
      <c r="F18" s="27">
        <v>0</v>
      </c>
      <c r="G18" s="76"/>
      <c r="H18" s="27"/>
      <c r="I18" s="27"/>
      <c r="J18" s="27">
        <v>0</v>
      </c>
      <c r="K18" s="76"/>
      <c r="L18" s="76"/>
      <c r="M18" s="76"/>
      <c r="N18" s="27">
        <f t="shared" si="0"/>
        <v>0</v>
      </c>
      <c r="O18" s="77"/>
      <c r="P18" s="77"/>
      <c r="Q18" s="77"/>
      <c r="R18" s="77"/>
      <c r="S18" s="77"/>
      <c r="T18" s="39">
        <f t="shared" si="1"/>
        <v>0</v>
      </c>
      <c r="U18" s="40" t="str">
        <f t="shared" si="2"/>
        <v/>
      </c>
      <c r="V18" s="22">
        <v>364</v>
      </c>
      <c r="W18" s="22" t="s">
        <v>79</v>
      </c>
      <c r="X18" s="22" t="s">
        <v>80</v>
      </c>
      <c r="Y18" s="65">
        <v>300</v>
      </c>
      <c r="Z18" s="41"/>
      <c r="AA18" s="1" t="s">
        <v>81</v>
      </c>
      <c r="AB18" s="28" t="s">
        <v>128</v>
      </c>
    </row>
    <row r="19" spans="1:28" x14ac:dyDescent="0.3">
      <c r="A19" s="1" t="s">
        <v>63</v>
      </c>
      <c r="B19" s="1" t="s">
        <v>46</v>
      </c>
      <c r="C19" s="27" t="s">
        <v>50</v>
      </c>
      <c r="D19" s="38">
        <v>9</v>
      </c>
      <c r="E19" s="76" t="s">
        <v>245</v>
      </c>
      <c r="F19" s="27"/>
      <c r="G19" s="76"/>
      <c r="H19" s="27"/>
      <c r="I19" s="27"/>
      <c r="J19" s="27"/>
      <c r="K19" s="76"/>
      <c r="L19" s="76"/>
      <c r="M19" s="76"/>
      <c r="N19" s="27"/>
      <c r="O19" s="77"/>
      <c r="P19" s="77"/>
      <c r="Q19" s="77"/>
      <c r="R19" s="77"/>
      <c r="S19" s="77"/>
      <c r="T19" s="39"/>
      <c r="U19" s="40" t="str">
        <f t="shared" si="2"/>
        <v/>
      </c>
      <c r="V19" s="22">
        <v>364</v>
      </c>
      <c r="W19" s="22" t="s">
        <v>79</v>
      </c>
      <c r="X19" s="22" t="s">
        <v>80</v>
      </c>
      <c r="Y19" s="65">
        <v>300</v>
      </c>
      <c r="Z19" s="41"/>
      <c r="AA19" s="1" t="s">
        <v>81</v>
      </c>
      <c r="AB19" s="28" t="s">
        <v>128</v>
      </c>
    </row>
    <row r="20" spans="1:28" x14ac:dyDescent="0.3">
      <c r="A20" s="1" t="s">
        <v>63</v>
      </c>
      <c r="B20" s="1" t="s">
        <v>46</v>
      </c>
      <c r="C20" s="27" t="s">
        <v>51</v>
      </c>
      <c r="D20" s="38">
        <v>24</v>
      </c>
      <c r="E20" s="76"/>
      <c r="F20" s="27">
        <v>3</v>
      </c>
      <c r="G20" s="76"/>
      <c r="H20" s="27"/>
      <c r="I20" s="27"/>
      <c r="J20" s="27">
        <v>1</v>
      </c>
      <c r="K20" s="76"/>
      <c r="L20" s="76"/>
      <c r="M20" s="76"/>
      <c r="N20" s="27">
        <f>SUM(L20:M20)</f>
        <v>0</v>
      </c>
      <c r="O20" s="77"/>
      <c r="P20" s="77"/>
      <c r="Q20" s="77"/>
      <c r="R20" s="77"/>
      <c r="S20" s="77"/>
      <c r="T20" s="39">
        <f>(H20*3)+((F20-H20)*2)+J20</f>
        <v>7</v>
      </c>
      <c r="U20" s="40" t="str">
        <f t="shared" si="2"/>
        <v/>
      </c>
      <c r="V20" s="22">
        <v>364</v>
      </c>
      <c r="W20" s="22" t="s">
        <v>79</v>
      </c>
      <c r="X20" s="22" t="s">
        <v>80</v>
      </c>
      <c r="Y20" s="65">
        <v>300</v>
      </c>
      <c r="Z20" s="41"/>
      <c r="AA20" s="1" t="s">
        <v>81</v>
      </c>
      <c r="AB20" s="28" t="s">
        <v>128</v>
      </c>
    </row>
    <row r="21" spans="1:28" x14ac:dyDescent="0.3">
      <c r="A21" s="1" t="s">
        <v>63</v>
      </c>
      <c r="B21" s="1" t="s">
        <v>46</v>
      </c>
      <c r="C21" s="27" t="s">
        <v>52</v>
      </c>
      <c r="D21" s="38">
        <v>11</v>
      </c>
      <c r="E21" s="76"/>
      <c r="F21" s="27">
        <v>2</v>
      </c>
      <c r="G21" s="76"/>
      <c r="H21" s="27"/>
      <c r="I21" s="27"/>
      <c r="J21" s="27">
        <v>0</v>
      </c>
      <c r="K21" s="76"/>
      <c r="L21" s="76"/>
      <c r="M21" s="76"/>
      <c r="N21" s="27">
        <f>SUM(L21:M21)</f>
        <v>0</v>
      </c>
      <c r="O21" s="77"/>
      <c r="P21" s="77"/>
      <c r="Q21" s="77"/>
      <c r="R21" s="77"/>
      <c r="S21" s="77"/>
      <c r="T21" s="39">
        <f>(H21*3)+((F21-H21)*2)+J21</f>
        <v>4</v>
      </c>
      <c r="U21" s="40" t="str">
        <f t="shared" si="2"/>
        <v/>
      </c>
      <c r="V21" s="22">
        <v>364</v>
      </c>
      <c r="W21" s="22" t="s">
        <v>79</v>
      </c>
      <c r="X21" s="22" t="s">
        <v>80</v>
      </c>
      <c r="Y21" s="65">
        <v>300</v>
      </c>
      <c r="Z21" s="41"/>
      <c r="AA21" s="1" t="s">
        <v>81</v>
      </c>
      <c r="AB21" s="28" t="s">
        <v>128</v>
      </c>
    </row>
    <row r="22" spans="1:28" x14ac:dyDescent="0.3">
      <c r="A22" s="1" t="s">
        <v>63</v>
      </c>
      <c r="B22" s="1" t="s">
        <v>46</v>
      </c>
      <c r="C22" s="27" t="s">
        <v>53</v>
      </c>
      <c r="D22" s="38">
        <v>32</v>
      </c>
      <c r="E22" s="76"/>
      <c r="F22" s="27">
        <v>0</v>
      </c>
      <c r="G22" s="76"/>
      <c r="H22" s="27"/>
      <c r="I22" s="27"/>
      <c r="J22" s="27">
        <v>0</v>
      </c>
      <c r="K22" s="76"/>
      <c r="L22" s="76"/>
      <c r="M22" s="76"/>
      <c r="N22" s="27">
        <f>SUM(L22:M22)</f>
        <v>0</v>
      </c>
      <c r="O22" s="77"/>
      <c r="P22" s="77"/>
      <c r="Q22" s="77"/>
      <c r="R22" s="77"/>
      <c r="S22" s="77"/>
      <c r="T22" s="39">
        <f>(H22*3)+((F22-H22)*2)+J22</f>
        <v>0</v>
      </c>
      <c r="U22" s="40" t="str">
        <f t="shared" si="2"/>
        <v/>
      </c>
      <c r="V22" s="22">
        <v>364</v>
      </c>
      <c r="W22" s="22" t="s">
        <v>79</v>
      </c>
      <c r="X22" s="22" t="s">
        <v>80</v>
      </c>
      <c r="Y22" s="65">
        <v>300</v>
      </c>
      <c r="Z22" s="41"/>
      <c r="AA22" s="1" t="s">
        <v>81</v>
      </c>
      <c r="AB22" s="28" t="s">
        <v>128</v>
      </c>
    </row>
    <row r="23" spans="1:28" x14ac:dyDescent="0.3">
      <c r="A23" s="1" t="s">
        <v>63</v>
      </c>
      <c r="B23" s="1" t="s">
        <v>46</v>
      </c>
      <c r="C23" s="27" t="s">
        <v>54</v>
      </c>
      <c r="D23" s="38">
        <v>7</v>
      </c>
      <c r="E23" s="76"/>
      <c r="F23" s="27">
        <v>0</v>
      </c>
      <c r="G23" s="76"/>
      <c r="H23" s="27"/>
      <c r="I23" s="27"/>
      <c r="J23" s="27">
        <v>0</v>
      </c>
      <c r="K23" s="76"/>
      <c r="L23" s="76"/>
      <c r="M23" s="76"/>
      <c r="N23" s="27">
        <f>SUM(L23:M23)</f>
        <v>0</v>
      </c>
      <c r="O23" s="77"/>
      <c r="P23" s="77"/>
      <c r="Q23" s="77"/>
      <c r="R23" s="77"/>
      <c r="S23" s="77"/>
      <c r="T23" s="39">
        <f>(H23*3)+((F23-H23)*2)+J23</f>
        <v>0</v>
      </c>
      <c r="U23" s="40" t="str">
        <f t="shared" si="2"/>
        <v/>
      </c>
      <c r="V23" s="22">
        <v>364</v>
      </c>
      <c r="W23" s="22" t="s">
        <v>79</v>
      </c>
      <c r="X23" s="22" t="s">
        <v>80</v>
      </c>
      <c r="Y23" s="65">
        <v>300</v>
      </c>
      <c r="Z23" s="41"/>
      <c r="AA23" s="1" t="s">
        <v>81</v>
      </c>
      <c r="AB23" s="28" t="s">
        <v>128</v>
      </c>
    </row>
    <row r="24" spans="1:28" x14ac:dyDescent="0.3">
      <c r="A24" s="1" t="s">
        <v>63</v>
      </c>
      <c r="B24" s="1" t="s">
        <v>46</v>
      </c>
      <c r="C24" s="27" t="s">
        <v>55</v>
      </c>
      <c r="D24" s="38">
        <v>13</v>
      </c>
      <c r="E24" s="76"/>
      <c r="F24" s="27">
        <v>6</v>
      </c>
      <c r="G24" s="76"/>
      <c r="H24" s="27"/>
      <c r="I24" s="27"/>
      <c r="J24" s="27">
        <v>5</v>
      </c>
      <c r="K24" s="76"/>
      <c r="L24" s="76"/>
      <c r="M24" s="76"/>
      <c r="N24" s="27">
        <f>SUM(L24:M24)</f>
        <v>0</v>
      </c>
      <c r="O24" s="77"/>
      <c r="P24" s="77"/>
      <c r="Q24" s="77"/>
      <c r="R24" s="77"/>
      <c r="S24" s="77"/>
      <c r="T24" s="39">
        <f>(H24*3)+((F24-H24)*2)+J24</f>
        <v>17</v>
      </c>
      <c r="U24" s="40" t="str">
        <f t="shared" si="2"/>
        <v/>
      </c>
      <c r="V24" s="22">
        <v>364</v>
      </c>
      <c r="W24" s="22" t="s">
        <v>79</v>
      </c>
      <c r="X24" s="22" t="s">
        <v>80</v>
      </c>
      <c r="Y24" s="65">
        <v>300</v>
      </c>
      <c r="Z24" s="41"/>
      <c r="AA24" s="1" t="s">
        <v>81</v>
      </c>
      <c r="AB24" s="28" t="s">
        <v>128</v>
      </c>
    </row>
    <row r="25" spans="1:28" x14ac:dyDescent="0.3">
      <c r="A25" s="1" t="s">
        <v>63</v>
      </c>
      <c r="B25" s="1" t="s">
        <v>46</v>
      </c>
      <c r="C25" s="56" t="s">
        <v>39</v>
      </c>
      <c r="D25" s="1"/>
      <c r="E25" s="56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364</v>
      </c>
      <c r="W25" s="22" t="s">
        <v>79</v>
      </c>
      <c r="X25" s="22" t="s">
        <v>80</v>
      </c>
      <c r="Y25" s="65">
        <v>300</v>
      </c>
      <c r="Z25" s="41"/>
      <c r="AA25" s="1" t="s">
        <v>81</v>
      </c>
      <c r="AB25" s="28" t="s">
        <v>128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31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24</v>
      </c>
      <c r="K26" s="44">
        <f t="shared" si="4"/>
        <v>0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0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86</v>
      </c>
      <c r="U26" s="45">
        <f>((T26+Q26+N26-R26)+(O26*2))/E26</f>
        <v>0.35833333333333334</v>
      </c>
      <c r="V26" s="46">
        <v>364</v>
      </c>
      <c r="W26" s="46" t="s">
        <v>79</v>
      </c>
      <c r="X26" s="46" t="s">
        <v>80</v>
      </c>
      <c r="Y26" s="70">
        <v>300</v>
      </c>
      <c r="Z26" s="47"/>
      <c r="AA26" s="43" t="s">
        <v>81</v>
      </c>
      <c r="AB26" s="68" t="s">
        <v>128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 t="e">
        <f>J26/K26</f>
        <v>#DIV/0!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132</v>
      </c>
      <c r="D35" s="38">
        <v>12</v>
      </c>
      <c r="E35" s="76"/>
      <c r="F35" s="27">
        <v>10</v>
      </c>
      <c r="G35" s="76"/>
      <c r="H35" s="27"/>
      <c r="I35" s="27"/>
      <c r="J35" s="27">
        <v>7</v>
      </c>
      <c r="K35" s="76"/>
      <c r="L35" s="76"/>
      <c r="M35" s="76"/>
      <c r="N35" s="27">
        <f>SUM(L35:M35)</f>
        <v>0</v>
      </c>
      <c r="O35" s="76"/>
      <c r="P35" s="77"/>
      <c r="Q35" s="76"/>
      <c r="R35" s="76"/>
      <c r="S35" s="76"/>
      <c r="T35" s="27">
        <f>+(F35*2)+J35</f>
        <v>27</v>
      </c>
      <c r="U35" s="40" t="str">
        <f>IFERROR(((T35+Q35+N35-R35)+(O35*2))/E35,"")</f>
        <v/>
      </c>
      <c r="V35" s="22">
        <v>364</v>
      </c>
      <c r="W35" s="22" t="s">
        <v>84</v>
      </c>
      <c r="X35" s="22" t="s">
        <v>85</v>
      </c>
      <c r="Y35" s="65">
        <v>300</v>
      </c>
      <c r="Z35" s="41"/>
      <c r="AA35" s="1" t="s">
        <v>129</v>
      </c>
      <c r="AB35" s="28" t="s">
        <v>130</v>
      </c>
    </row>
    <row r="36" spans="1:28" x14ac:dyDescent="0.3">
      <c r="A36" s="1" t="s">
        <v>46</v>
      </c>
      <c r="B36" s="1" t="s">
        <v>63</v>
      </c>
      <c r="C36" s="27" t="s">
        <v>133</v>
      </c>
      <c r="D36" s="38">
        <v>34</v>
      </c>
      <c r="E36" s="76"/>
      <c r="F36" s="27">
        <v>1</v>
      </c>
      <c r="G36" s="76"/>
      <c r="H36" s="27"/>
      <c r="I36" s="27"/>
      <c r="J36" s="27">
        <v>0</v>
      </c>
      <c r="K36" s="76"/>
      <c r="L36" s="76"/>
      <c r="M36" s="76"/>
      <c r="N36" s="27">
        <f t="shared" ref="N36:N41" si="5">SUM(L36:M36)</f>
        <v>0</v>
      </c>
      <c r="O36" s="77"/>
      <c r="P36" s="77"/>
      <c r="Q36" s="77"/>
      <c r="R36" s="77"/>
      <c r="S36" s="77"/>
      <c r="T36" s="27">
        <f t="shared" ref="T36:T45" si="6">+(F36*2)+J36</f>
        <v>2</v>
      </c>
      <c r="U36" s="40" t="str">
        <f t="shared" ref="U36:U45" si="7">IFERROR(((T36+Q36+N36-R36)+(O36*2))/E36,"")</f>
        <v/>
      </c>
      <c r="V36" s="22">
        <v>364</v>
      </c>
      <c r="W36" s="22" t="s">
        <v>84</v>
      </c>
      <c r="X36" s="22" t="s">
        <v>85</v>
      </c>
      <c r="Y36" s="65">
        <v>300</v>
      </c>
      <c r="Z36" s="41"/>
      <c r="AA36" s="1" t="s">
        <v>129</v>
      </c>
      <c r="AB36" s="28" t="s">
        <v>130</v>
      </c>
    </row>
    <row r="37" spans="1:28" x14ac:dyDescent="0.3">
      <c r="A37" s="1" t="s">
        <v>46</v>
      </c>
      <c r="B37" s="1" t="s">
        <v>63</v>
      </c>
      <c r="C37" s="27" t="s">
        <v>134</v>
      </c>
      <c r="D37" s="38">
        <v>44</v>
      </c>
      <c r="E37" s="76"/>
      <c r="F37" s="27">
        <v>7</v>
      </c>
      <c r="G37" s="76"/>
      <c r="H37" s="27"/>
      <c r="I37" s="27"/>
      <c r="J37" s="27">
        <v>0</v>
      </c>
      <c r="K37" s="76"/>
      <c r="L37" s="76"/>
      <c r="M37" s="76"/>
      <c r="N37" s="27">
        <f t="shared" si="5"/>
        <v>0</v>
      </c>
      <c r="O37" s="77"/>
      <c r="P37" s="77"/>
      <c r="Q37" s="77"/>
      <c r="R37" s="77"/>
      <c r="S37" s="77"/>
      <c r="T37" s="27">
        <f t="shared" si="6"/>
        <v>14</v>
      </c>
      <c r="U37" s="40" t="str">
        <f t="shared" si="7"/>
        <v/>
      </c>
      <c r="V37" s="22">
        <v>364</v>
      </c>
      <c r="W37" s="22" t="s">
        <v>84</v>
      </c>
      <c r="X37" s="22" t="s">
        <v>85</v>
      </c>
      <c r="Y37" s="65">
        <v>300</v>
      </c>
      <c r="Z37" s="41"/>
      <c r="AA37" s="1" t="s">
        <v>129</v>
      </c>
      <c r="AB37" s="28" t="s">
        <v>130</v>
      </c>
    </row>
    <row r="38" spans="1:28" x14ac:dyDescent="0.3">
      <c r="A38" s="1" t="s">
        <v>46</v>
      </c>
      <c r="B38" s="1" t="s">
        <v>63</v>
      </c>
      <c r="C38" s="27" t="s">
        <v>142</v>
      </c>
      <c r="D38" s="38">
        <v>14</v>
      </c>
      <c r="E38" s="76"/>
      <c r="F38" s="27">
        <v>0</v>
      </c>
      <c r="G38" s="76"/>
      <c r="H38" s="27"/>
      <c r="I38" s="27"/>
      <c r="J38" s="27">
        <v>2</v>
      </c>
      <c r="K38" s="76"/>
      <c r="L38" s="76"/>
      <c r="M38" s="76"/>
      <c r="N38" s="27">
        <f t="shared" si="5"/>
        <v>0</v>
      </c>
      <c r="O38" s="77"/>
      <c r="P38" s="77"/>
      <c r="Q38" s="77"/>
      <c r="R38" s="77"/>
      <c r="S38" s="77"/>
      <c r="T38" s="27">
        <f t="shared" si="6"/>
        <v>2</v>
      </c>
      <c r="U38" s="40" t="str">
        <f t="shared" si="7"/>
        <v/>
      </c>
      <c r="V38" s="22">
        <v>364</v>
      </c>
      <c r="W38" s="22" t="s">
        <v>84</v>
      </c>
      <c r="X38" s="22" t="s">
        <v>85</v>
      </c>
      <c r="Y38" s="65">
        <v>300</v>
      </c>
      <c r="Z38" s="41"/>
      <c r="AA38" s="1" t="s">
        <v>129</v>
      </c>
      <c r="AB38" s="28" t="s">
        <v>130</v>
      </c>
    </row>
    <row r="39" spans="1:28" x14ac:dyDescent="0.3">
      <c r="A39" s="1" t="s">
        <v>46</v>
      </c>
      <c r="B39" s="1" t="s">
        <v>63</v>
      </c>
      <c r="C39" s="27" t="s">
        <v>135</v>
      </c>
      <c r="D39" s="38">
        <v>24</v>
      </c>
      <c r="E39" s="76"/>
      <c r="F39" s="27">
        <v>6</v>
      </c>
      <c r="G39" s="76"/>
      <c r="H39" s="27"/>
      <c r="I39" s="27"/>
      <c r="J39" s="27">
        <v>9</v>
      </c>
      <c r="K39" s="76"/>
      <c r="L39" s="76"/>
      <c r="M39" s="76"/>
      <c r="N39" s="27">
        <f t="shared" si="5"/>
        <v>0</v>
      </c>
      <c r="O39" s="77"/>
      <c r="P39" s="77"/>
      <c r="Q39" s="77"/>
      <c r="R39" s="77"/>
      <c r="S39" s="77"/>
      <c r="T39" s="27">
        <f t="shared" si="6"/>
        <v>21</v>
      </c>
      <c r="U39" s="40" t="str">
        <f t="shared" si="7"/>
        <v/>
      </c>
      <c r="V39" s="22">
        <v>364</v>
      </c>
      <c r="W39" s="22" t="s">
        <v>84</v>
      </c>
      <c r="X39" s="22" t="s">
        <v>85</v>
      </c>
      <c r="Y39" s="65">
        <v>300</v>
      </c>
      <c r="Z39" s="41"/>
      <c r="AA39" s="1" t="s">
        <v>129</v>
      </c>
      <c r="AB39" s="28" t="s">
        <v>130</v>
      </c>
    </row>
    <row r="40" spans="1:28" x14ac:dyDescent="0.3">
      <c r="A40" s="1" t="s">
        <v>46</v>
      </c>
      <c r="B40" s="1" t="s">
        <v>63</v>
      </c>
      <c r="C40" s="27" t="s">
        <v>136</v>
      </c>
      <c r="D40" s="38">
        <v>23</v>
      </c>
      <c r="E40" s="76"/>
      <c r="F40" s="27">
        <v>2</v>
      </c>
      <c r="G40" s="76"/>
      <c r="H40" s="27"/>
      <c r="I40" s="27"/>
      <c r="J40" s="27">
        <v>3</v>
      </c>
      <c r="K40" s="76"/>
      <c r="L40" s="76"/>
      <c r="M40" s="76"/>
      <c r="N40" s="27">
        <f t="shared" si="5"/>
        <v>0</v>
      </c>
      <c r="O40" s="77"/>
      <c r="P40" s="77"/>
      <c r="Q40" s="77"/>
      <c r="R40" s="77"/>
      <c r="S40" s="77"/>
      <c r="T40" s="27">
        <f t="shared" si="6"/>
        <v>7</v>
      </c>
      <c r="U40" s="40" t="str">
        <f t="shared" si="7"/>
        <v/>
      </c>
      <c r="V40" s="22">
        <v>364</v>
      </c>
      <c r="W40" s="22" t="s">
        <v>84</v>
      </c>
      <c r="X40" s="22" t="s">
        <v>85</v>
      </c>
      <c r="Y40" s="65">
        <v>300</v>
      </c>
      <c r="Z40" s="41"/>
      <c r="AA40" s="1" t="s">
        <v>129</v>
      </c>
      <c r="AB40" s="28" t="s">
        <v>130</v>
      </c>
    </row>
    <row r="41" spans="1:28" x14ac:dyDescent="0.3">
      <c r="A41" s="1" t="s">
        <v>46</v>
      </c>
      <c r="B41" s="1" t="s">
        <v>63</v>
      </c>
      <c r="C41" s="27" t="s">
        <v>137</v>
      </c>
      <c r="D41" s="38">
        <v>33</v>
      </c>
      <c r="E41" s="76"/>
      <c r="F41" s="27">
        <v>1</v>
      </c>
      <c r="G41" s="76"/>
      <c r="H41" s="27"/>
      <c r="I41" s="27"/>
      <c r="J41" s="27">
        <v>0</v>
      </c>
      <c r="K41" s="76"/>
      <c r="L41" s="76"/>
      <c r="M41" s="76"/>
      <c r="N41" s="27">
        <f t="shared" si="5"/>
        <v>0</v>
      </c>
      <c r="O41" s="77"/>
      <c r="P41" s="77"/>
      <c r="Q41" s="77"/>
      <c r="R41" s="77"/>
      <c r="S41" s="77"/>
      <c r="T41" s="27">
        <f t="shared" si="6"/>
        <v>2</v>
      </c>
      <c r="U41" s="40" t="str">
        <f t="shared" si="7"/>
        <v/>
      </c>
      <c r="V41" s="22">
        <v>364</v>
      </c>
      <c r="W41" s="22" t="s">
        <v>84</v>
      </c>
      <c r="X41" s="22" t="s">
        <v>85</v>
      </c>
      <c r="Y41" s="65">
        <v>300</v>
      </c>
      <c r="Z41" s="41"/>
      <c r="AA41" s="1" t="s">
        <v>129</v>
      </c>
      <c r="AB41" s="28" t="s">
        <v>130</v>
      </c>
    </row>
    <row r="42" spans="1:28" x14ac:dyDescent="0.3">
      <c r="A42" s="1" t="s">
        <v>46</v>
      </c>
      <c r="B42" s="1" t="s">
        <v>63</v>
      </c>
      <c r="C42" s="27" t="s">
        <v>138</v>
      </c>
      <c r="D42" s="38">
        <v>10</v>
      </c>
      <c r="E42" s="76"/>
      <c r="F42" s="27">
        <v>7</v>
      </c>
      <c r="G42" s="76"/>
      <c r="H42" s="27"/>
      <c r="I42" s="27"/>
      <c r="J42" s="27">
        <v>1</v>
      </c>
      <c r="K42" s="76"/>
      <c r="L42" s="76"/>
      <c r="M42" s="76"/>
      <c r="N42" s="27">
        <f>SUM(L42:M42)</f>
        <v>0</v>
      </c>
      <c r="O42" s="77"/>
      <c r="P42" s="77"/>
      <c r="Q42" s="77"/>
      <c r="R42" s="77"/>
      <c r="S42" s="77"/>
      <c r="T42" s="27">
        <f t="shared" si="6"/>
        <v>15</v>
      </c>
      <c r="U42" s="40" t="str">
        <f t="shared" si="7"/>
        <v/>
      </c>
      <c r="V42" s="22">
        <v>364</v>
      </c>
      <c r="W42" s="22" t="s">
        <v>84</v>
      </c>
      <c r="X42" s="22" t="s">
        <v>85</v>
      </c>
      <c r="Y42" s="65">
        <v>300</v>
      </c>
      <c r="Z42" s="41"/>
      <c r="AA42" s="1" t="s">
        <v>129</v>
      </c>
      <c r="AB42" s="28" t="s">
        <v>130</v>
      </c>
    </row>
    <row r="43" spans="1:28" x14ac:dyDescent="0.3">
      <c r="A43" s="1" t="s">
        <v>46</v>
      </c>
      <c r="B43" s="1" t="s">
        <v>63</v>
      </c>
      <c r="C43" s="27" t="s">
        <v>139</v>
      </c>
      <c r="D43" s="38">
        <v>32</v>
      </c>
      <c r="E43" s="76"/>
      <c r="F43" s="27">
        <v>1</v>
      </c>
      <c r="G43" s="76"/>
      <c r="H43" s="27"/>
      <c r="I43" s="27"/>
      <c r="J43" s="27">
        <v>0</v>
      </c>
      <c r="K43" s="76"/>
      <c r="L43" s="76"/>
      <c r="M43" s="76"/>
      <c r="N43" s="27">
        <f>SUM(L43:M43)</f>
        <v>0</v>
      </c>
      <c r="O43" s="77"/>
      <c r="P43" s="77"/>
      <c r="Q43" s="77"/>
      <c r="R43" s="77"/>
      <c r="S43" s="77"/>
      <c r="T43" s="27">
        <f t="shared" si="6"/>
        <v>2</v>
      </c>
      <c r="U43" s="40" t="str">
        <f t="shared" si="7"/>
        <v/>
      </c>
      <c r="V43" s="22">
        <v>364</v>
      </c>
      <c r="W43" s="22" t="s">
        <v>84</v>
      </c>
      <c r="X43" s="22" t="s">
        <v>85</v>
      </c>
      <c r="Y43" s="65">
        <v>300</v>
      </c>
      <c r="Z43" s="41"/>
      <c r="AA43" s="1" t="s">
        <v>129</v>
      </c>
      <c r="AB43" s="28" t="s">
        <v>130</v>
      </c>
    </row>
    <row r="44" spans="1:28" x14ac:dyDescent="0.3">
      <c r="A44" s="1" t="s">
        <v>46</v>
      </c>
      <c r="B44" s="1" t="s">
        <v>63</v>
      </c>
      <c r="C44" s="27" t="s">
        <v>140</v>
      </c>
      <c r="D44" s="38">
        <v>22</v>
      </c>
      <c r="E44" s="76"/>
      <c r="F44" s="27">
        <v>2</v>
      </c>
      <c r="G44" s="76"/>
      <c r="H44" s="27"/>
      <c r="I44" s="27"/>
      <c r="J44" s="27">
        <v>0</v>
      </c>
      <c r="K44" s="76"/>
      <c r="L44" s="76"/>
      <c r="M44" s="76"/>
      <c r="N44" s="27">
        <f>SUM(L44:M44)</f>
        <v>0</v>
      </c>
      <c r="O44" s="77"/>
      <c r="P44" s="77"/>
      <c r="Q44" s="77"/>
      <c r="R44" s="77"/>
      <c r="S44" s="77"/>
      <c r="T44" s="27">
        <f t="shared" si="6"/>
        <v>4</v>
      </c>
      <c r="U44" s="40" t="str">
        <f t="shared" si="7"/>
        <v/>
      </c>
      <c r="V44" s="22">
        <v>364</v>
      </c>
      <c r="W44" s="22" t="s">
        <v>84</v>
      </c>
      <c r="X44" s="22" t="s">
        <v>85</v>
      </c>
      <c r="Y44" s="65">
        <v>300</v>
      </c>
      <c r="Z44" s="41"/>
      <c r="AA44" s="1" t="s">
        <v>129</v>
      </c>
      <c r="AB44" s="28" t="s">
        <v>130</v>
      </c>
    </row>
    <row r="45" spans="1:28" x14ac:dyDescent="0.3">
      <c r="A45" s="1" t="s">
        <v>46</v>
      </c>
      <c r="B45" s="1" t="s">
        <v>63</v>
      </c>
      <c r="C45" s="27" t="s">
        <v>141</v>
      </c>
      <c r="D45" s="38">
        <v>20</v>
      </c>
      <c r="E45" s="76"/>
      <c r="F45" s="27">
        <v>3</v>
      </c>
      <c r="G45" s="76"/>
      <c r="H45" s="27"/>
      <c r="I45" s="27"/>
      <c r="J45" s="27">
        <v>1</v>
      </c>
      <c r="K45" s="76"/>
      <c r="L45" s="76"/>
      <c r="M45" s="76"/>
      <c r="N45" s="27">
        <f>SUM(L45:M45)</f>
        <v>0</v>
      </c>
      <c r="O45" s="77"/>
      <c r="P45" s="77"/>
      <c r="Q45" s="77"/>
      <c r="R45" s="77"/>
      <c r="S45" s="77"/>
      <c r="T45" s="27">
        <f t="shared" si="6"/>
        <v>7</v>
      </c>
      <c r="U45" s="40" t="str">
        <f t="shared" si="7"/>
        <v/>
      </c>
      <c r="V45" s="22">
        <v>364</v>
      </c>
      <c r="W45" s="22" t="s">
        <v>84</v>
      </c>
      <c r="X45" s="22" t="s">
        <v>85</v>
      </c>
      <c r="Y45" s="65">
        <v>300</v>
      </c>
      <c r="Z45" s="41"/>
      <c r="AA45" s="1" t="s">
        <v>129</v>
      </c>
      <c r="AB45" s="28" t="s">
        <v>130</v>
      </c>
    </row>
    <row r="46" spans="1:28" x14ac:dyDescent="0.3">
      <c r="A46" s="1" t="s">
        <v>46</v>
      </c>
      <c r="B46" s="1" t="s">
        <v>63</v>
      </c>
      <c r="C46" s="56" t="s">
        <v>39</v>
      </c>
      <c r="D46" s="1"/>
      <c r="E46" s="56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0" t="str">
        <f t="shared" ref="U46" si="8">_xlfn.IFNA("",((T46+Q46+N46-R46)+(O46*2))/E46)</f>
        <v/>
      </c>
      <c r="V46" s="22"/>
      <c r="W46" s="22"/>
      <c r="X46" s="22"/>
      <c r="Y46" s="65"/>
      <c r="Z46" s="41"/>
      <c r="AA46" s="1"/>
      <c r="AB46" s="28"/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40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0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0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103</v>
      </c>
      <c r="U47" s="45">
        <f>((T47+Q47+N47-R47)+(O47*2))/E47</f>
        <v>0.42916666666666664</v>
      </c>
      <c r="V47" s="46">
        <v>364</v>
      </c>
      <c r="W47" s="46" t="s">
        <v>84</v>
      </c>
      <c r="X47" s="46" t="s">
        <v>249</v>
      </c>
      <c r="Y47" s="66">
        <v>300</v>
      </c>
      <c r="Z47" s="47"/>
      <c r="AA47" s="43" t="s">
        <v>129</v>
      </c>
      <c r="AB47" s="68" t="s">
        <v>130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 t="e">
        <f>J47/K47</f>
        <v>#DIV/0!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271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B51" s="67"/>
    </row>
    <row r="52" spans="1:28" x14ac:dyDescent="0.3">
      <c r="AB52" s="67"/>
    </row>
  </sheetData>
  <sheetProtection sheet="1" objects="1" scenarios="1"/>
  <sortState xmlns:xlrd2="http://schemas.microsoft.com/office/spreadsheetml/2017/richdata2" ref="A35:K45">
    <sortCondition ref="C35:C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8006-1F97-4311-8BD5-912848659D6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3.88671875" customWidth="1"/>
    <col min="27" max="27" width="13.21875" customWidth="1"/>
    <col min="28" max="28" width="9.88671875" customWidth="1"/>
  </cols>
  <sheetData>
    <row r="1" spans="1:28" x14ac:dyDescent="0.3">
      <c r="Z1" s="62" t="s">
        <v>251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174</v>
      </c>
      <c r="K4" s="16" t="s">
        <v>45</v>
      </c>
      <c r="L4" s="17"/>
      <c r="M4" s="18"/>
      <c r="N4" s="19">
        <v>27</v>
      </c>
      <c r="O4" s="19">
        <v>18</v>
      </c>
      <c r="P4" s="19">
        <v>14</v>
      </c>
      <c r="Q4" s="19">
        <v>18</v>
      </c>
      <c r="R4" s="20"/>
      <c r="S4" s="21">
        <f>SUM(N4:R4)</f>
        <v>77</v>
      </c>
      <c r="T4" s="22">
        <v>372</v>
      </c>
    </row>
    <row r="5" spans="1:28" x14ac:dyDescent="0.3">
      <c r="B5" s="1"/>
      <c r="C5" s="6" t="s">
        <v>143</v>
      </c>
      <c r="D5" s="7" t="s">
        <v>6</v>
      </c>
      <c r="E5" s="1"/>
      <c r="F5" s="1"/>
      <c r="G5" s="1"/>
      <c r="J5" s="15" t="s">
        <v>175</v>
      </c>
      <c r="K5" s="16" t="s">
        <v>66</v>
      </c>
      <c r="L5" s="17"/>
      <c r="M5" s="18"/>
      <c r="N5" s="19">
        <v>28</v>
      </c>
      <c r="O5" s="19">
        <v>25</v>
      </c>
      <c r="P5" s="19">
        <v>27</v>
      </c>
      <c r="Q5" s="19">
        <v>37</v>
      </c>
      <c r="R5" s="20"/>
      <c r="S5" s="21">
        <f>SUM(N5:R5)</f>
        <v>117</v>
      </c>
      <c r="T5" s="22">
        <v>372</v>
      </c>
      <c r="U5" s="1"/>
      <c r="V5" s="1"/>
      <c r="W5" s="1"/>
    </row>
    <row r="6" spans="1:28" x14ac:dyDescent="0.3">
      <c r="C6" s="23">
        <v>912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145</v>
      </c>
      <c r="D7" s="7" t="s">
        <v>8</v>
      </c>
      <c r="G7" s="1"/>
      <c r="S7" s="1"/>
      <c r="T7" s="25" t="s">
        <v>9</v>
      </c>
      <c r="U7" s="1"/>
      <c r="V7" s="26">
        <v>372</v>
      </c>
      <c r="W7" s="1"/>
    </row>
    <row r="8" spans="1:28" x14ac:dyDescent="0.3">
      <c r="B8" s="1"/>
      <c r="C8" s="24" t="s">
        <v>144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England Gulls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5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17</v>
      </c>
      <c r="E13" s="76"/>
      <c r="F13" s="27">
        <v>0</v>
      </c>
      <c r="G13" s="76"/>
      <c r="H13" s="27"/>
      <c r="I13" s="27"/>
      <c r="J13" s="27">
        <v>0</v>
      </c>
      <c r="K13" s="27">
        <v>0</v>
      </c>
      <c r="L13" s="76"/>
      <c r="M13" s="76"/>
      <c r="N13" s="27">
        <f>SUM(L13:M13)</f>
        <v>0</v>
      </c>
      <c r="O13" s="76"/>
      <c r="P13" s="77"/>
      <c r="Q13" s="76"/>
      <c r="R13" s="76"/>
      <c r="S13" s="76"/>
      <c r="T13" s="27">
        <f>(H13*3)+((F13-H13)*2)+J13</f>
        <v>0</v>
      </c>
      <c r="U13" s="40" t="str">
        <f>IFERROR(((T13+Q13+N13-R13)+(O13*2))/E13,"")</f>
        <v/>
      </c>
      <c r="V13" s="22">
        <v>372</v>
      </c>
      <c r="W13" s="22" t="s">
        <v>84</v>
      </c>
      <c r="X13" s="22" t="s">
        <v>80</v>
      </c>
      <c r="Y13" s="65">
        <v>912</v>
      </c>
      <c r="Z13" s="41"/>
      <c r="AA13" s="1" t="s">
        <v>81</v>
      </c>
      <c r="AB13" s="28" t="s">
        <v>146</v>
      </c>
    </row>
    <row r="14" spans="1:28" x14ac:dyDescent="0.3">
      <c r="A14" s="1" t="s">
        <v>65</v>
      </c>
      <c r="B14" s="1" t="s">
        <v>46</v>
      </c>
      <c r="C14" s="27" t="s">
        <v>58</v>
      </c>
      <c r="D14" s="69"/>
      <c r="E14" s="76"/>
      <c r="F14" s="27">
        <v>1</v>
      </c>
      <c r="G14" s="76"/>
      <c r="H14" s="27"/>
      <c r="I14" s="27"/>
      <c r="J14" s="27">
        <v>0</v>
      </c>
      <c r="K14" s="27">
        <v>0</v>
      </c>
      <c r="L14" s="76"/>
      <c r="M14" s="76"/>
      <c r="N14" s="27">
        <f t="shared" ref="N14:N19" si="0">SUM(L14:M14)</f>
        <v>0</v>
      </c>
      <c r="O14" s="77"/>
      <c r="P14" s="77"/>
      <c r="Q14" s="77"/>
      <c r="R14" s="77"/>
      <c r="S14" s="77"/>
      <c r="T14" s="39">
        <f t="shared" ref="T14:T19" si="1">(H14*3)+((F14-H14)*2)+J14</f>
        <v>2</v>
      </c>
      <c r="U14" s="40" t="str">
        <f t="shared" ref="U14:U24" si="2">IFERROR(((T14+Q14+N14-R14)+(O14*2))/E14,"")</f>
        <v/>
      </c>
      <c r="V14" s="22">
        <v>372</v>
      </c>
      <c r="W14" s="22" t="s">
        <v>84</v>
      </c>
      <c r="X14" s="22" t="s">
        <v>80</v>
      </c>
      <c r="Y14" s="65">
        <v>912</v>
      </c>
      <c r="Z14" s="41"/>
      <c r="AA14" s="1" t="s">
        <v>81</v>
      </c>
      <c r="AB14" s="28" t="s">
        <v>146</v>
      </c>
    </row>
    <row r="15" spans="1:28" x14ac:dyDescent="0.3">
      <c r="A15" s="1" t="s">
        <v>65</v>
      </c>
      <c r="B15" s="1" t="s">
        <v>46</v>
      </c>
      <c r="C15" s="27" t="s">
        <v>57</v>
      </c>
      <c r="D15" s="38">
        <v>44</v>
      </c>
      <c r="E15" s="76"/>
      <c r="F15" s="27">
        <v>0</v>
      </c>
      <c r="G15" s="76"/>
      <c r="H15" s="27"/>
      <c r="I15" s="27"/>
      <c r="J15" s="27">
        <v>0</v>
      </c>
      <c r="K15" s="27">
        <v>0</v>
      </c>
      <c r="L15" s="76"/>
      <c r="M15" s="76"/>
      <c r="N15" s="27">
        <f t="shared" si="0"/>
        <v>0</v>
      </c>
      <c r="O15" s="77"/>
      <c r="P15" s="77"/>
      <c r="Q15" s="77"/>
      <c r="R15" s="77"/>
      <c r="S15" s="77"/>
      <c r="T15" s="39">
        <f t="shared" si="1"/>
        <v>0</v>
      </c>
      <c r="U15" s="40" t="str">
        <f t="shared" si="2"/>
        <v/>
      </c>
      <c r="V15" s="22">
        <v>372</v>
      </c>
      <c r="W15" s="22" t="s">
        <v>84</v>
      </c>
      <c r="X15" s="22" t="s">
        <v>80</v>
      </c>
      <c r="Y15" s="65">
        <v>912</v>
      </c>
      <c r="Z15" s="41"/>
      <c r="AA15" s="1" t="s">
        <v>81</v>
      </c>
      <c r="AB15" s="28" t="s">
        <v>146</v>
      </c>
    </row>
    <row r="16" spans="1:28" x14ac:dyDescent="0.3">
      <c r="A16" s="1" t="s">
        <v>65</v>
      </c>
      <c r="B16" s="1" t="s">
        <v>46</v>
      </c>
      <c r="C16" s="27" t="s">
        <v>48</v>
      </c>
      <c r="D16" s="38">
        <v>6</v>
      </c>
      <c r="E16" s="76"/>
      <c r="F16" s="27">
        <v>6</v>
      </c>
      <c r="G16" s="76"/>
      <c r="H16" s="27"/>
      <c r="I16" s="27"/>
      <c r="J16" s="27">
        <v>2</v>
      </c>
      <c r="K16" s="27">
        <v>5</v>
      </c>
      <c r="L16" s="76"/>
      <c r="M16" s="76"/>
      <c r="N16" s="27">
        <f t="shared" si="0"/>
        <v>0</v>
      </c>
      <c r="O16" s="77"/>
      <c r="P16" s="77"/>
      <c r="Q16" s="77"/>
      <c r="R16" s="77"/>
      <c r="S16" s="77"/>
      <c r="T16" s="39">
        <f t="shared" si="1"/>
        <v>14</v>
      </c>
      <c r="U16" s="40" t="str">
        <f t="shared" si="2"/>
        <v/>
      </c>
      <c r="V16" s="22">
        <v>372</v>
      </c>
      <c r="W16" s="22" t="s">
        <v>84</v>
      </c>
      <c r="X16" s="22" t="s">
        <v>80</v>
      </c>
      <c r="Y16" s="65">
        <v>912</v>
      </c>
      <c r="Z16" s="41"/>
      <c r="AA16" s="1" t="s">
        <v>81</v>
      </c>
      <c r="AB16" s="28" t="s">
        <v>146</v>
      </c>
    </row>
    <row r="17" spans="1:28" x14ac:dyDescent="0.3">
      <c r="A17" s="1" t="s">
        <v>65</v>
      </c>
      <c r="B17" s="1" t="s">
        <v>46</v>
      </c>
      <c r="C17" s="27" t="s">
        <v>49</v>
      </c>
      <c r="D17" s="38">
        <v>33</v>
      </c>
      <c r="E17" s="76"/>
      <c r="F17" s="27">
        <v>6</v>
      </c>
      <c r="G17" s="76"/>
      <c r="H17" s="27"/>
      <c r="I17" s="27"/>
      <c r="J17" s="27">
        <v>11</v>
      </c>
      <c r="K17" s="27">
        <v>15</v>
      </c>
      <c r="L17" s="76"/>
      <c r="M17" s="76"/>
      <c r="N17" s="27">
        <f t="shared" si="0"/>
        <v>0</v>
      </c>
      <c r="O17" s="77"/>
      <c r="P17" s="77"/>
      <c r="Q17" s="77"/>
      <c r="R17" s="77"/>
      <c r="S17" s="77"/>
      <c r="T17" s="39">
        <f t="shared" si="1"/>
        <v>23</v>
      </c>
      <c r="U17" s="40" t="str">
        <f t="shared" si="2"/>
        <v/>
      </c>
      <c r="V17" s="22">
        <v>372</v>
      </c>
      <c r="W17" s="22" t="s">
        <v>84</v>
      </c>
      <c r="X17" s="22" t="s">
        <v>80</v>
      </c>
      <c r="Y17" s="65">
        <v>912</v>
      </c>
      <c r="Z17" s="41"/>
      <c r="AA17" s="1" t="s">
        <v>81</v>
      </c>
      <c r="AB17" s="28" t="s">
        <v>146</v>
      </c>
    </row>
    <row r="18" spans="1:28" x14ac:dyDescent="0.3">
      <c r="A18" s="1" t="s">
        <v>65</v>
      </c>
      <c r="B18" s="1" t="s">
        <v>46</v>
      </c>
      <c r="C18" s="27" t="s">
        <v>56</v>
      </c>
      <c r="D18" s="38">
        <v>22</v>
      </c>
      <c r="E18" s="76"/>
      <c r="F18" s="27">
        <v>0</v>
      </c>
      <c r="G18" s="76"/>
      <c r="H18" s="27"/>
      <c r="I18" s="27"/>
      <c r="J18" s="27">
        <v>0</v>
      </c>
      <c r="K18" s="27">
        <v>0</v>
      </c>
      <c r="L18" s="76"/>
      <c r="M18" s="76"/>
      <c r="N18" s="27">
        <f t="shared" si="0"/>
        <v>0</v>
      </c>
      <c r="O18" s="77"/>
      <c r="P18" s="77"/>
      <c r="Q18" s="77"/>
      <c r="R18" s="77"/>
      <c r="S18" s="77"/>
      <c r="T18" s="39">
        <f t="shared" si="1"/>
        <v>0</v>
      </c>
      <c r="U18" s="40" t="str">
        <f t="shared" si="2"/>
        <v/>
      </c>
      <c r="V18" s="22">
        <v>372</v>
      </c>
      <c r="W18" s="22" t="s">
        <v>84</v>
      </c>
      <c r="X18" s="22" t="s">
        <v>80</v>
      </c>
      <c r="Y18" s="65">
        <v>912</v>
      </c>
      <c r="Z18" s="41"/>
      <c r="AA18" s="1" t="s">
        <v>81</v>
      </c>
      <c r="AB18" s="28" t="s">
        <v>146</v>
      </c>
    </row>
    <row r="19" spans="1:28" x14ac:dyDescent="0.3">
      <c r="A19" s="1" t="s">
        <v>65</v>
      </c>
      <c r="B19" s="1" t="s">
        <v>46</v>
      </c>
      <c r="C19" s="27" t="s">
        <v>50</v>
      </c>
      <c r="D19" s="38">
        <v>9</v>
      </c>
      <c r="E19" s="76"/>
      <c r="F19" s="27">
        <v>1</v>
      </c>
      <c r="G19" s="76"/>
      <c r="H19" s="27"/>
      <c r="I19" s="27"/>
      <c r="J19" s="27">
        <v>0</v>
      </c>
      <c r="K19" s="27">
        <v>0</v>
      </c>
      <c r="L19" s="76"/>
      <c r="M19" s="76"/>
      <c r="N19" s="27">
        <f t="shared" si="0"/>
        <v>0</v>
      </c>
      <c r="O19" s="77"/>
      <c r="P19" s="77"/>
      <c r="Q19" s="77"/>
      <c r="R19" s="77"/>
      <c r="S19" s="77"/>
      <c r="T19" s="39">
        <f t="shared" si="1"/>
        <v>2</v>
      </c>
      <c r="U19" s="40" t="str">
        <f t="shared" si="2"/>
        <v/>
      </c>
      <c r="V19" s="22">
        <v>372</v>
      </c>
      <c r="W19" s="22" t="s">
        <v>84</v>
      </c>
      <c r="X19" s="22" t="s">
        <v>80</v>
      </c>
      <c r="Y19" s="65">
        <v>912</v>
      </c>
      <c r="Z19" s="41"/>
      <c r="AA19" s="1" t="s">
        <v>81</v>
      </c>
      <c r="AB19" s="28" t="s">
        <v>146</v>
      </c>
    </row>
    <row r="20" spans="1:28" x14ac:dyDescent="0.3">
      <c r="A20" s="1" t="s">
        <v>65</v>
      </c>
      <c r="B20" s="1" t="s">
        <v>46</v>
      </c>
      <c r="C20" s="27" t="s">
        <v>51</v>
      </c>
      <c r="D20" s="38">
        <v>24</v>
      </c>
      <c r="E20" s="76"/>
      <c r="F20" s="27">
        <v>1</v>
      </c>
      <c r="G20" s="76"/>
      <c r="H20" s="27"/>
      <c r="I20" s="27"/>
      <c r="J20" s="27">
        <v>4</v>
      </c>
      <c r="K20" s="27">
        <v>4</v>
      </c>
      <c r="L20" s="76"/>
      <c r="M20" s="76"/>
      <c r="N20" s="27">
        <f>SUM(L20:M20)</f>
        <v>0</v>
      </c>
      <c r="O20" s="77"/>
      <c r="P20" s="77"/>
      <c r="Q20" s="77"/>
      <c r="R20" s="77"/>
      <c r="S20" s="77"/>
      <c r="T20" s="39">
        <f>(H20*3)+((F20-H20)*2)+J20</f>
        <v>6</v>
      </c>
      <c r="U20" s="40" t="str">
        <f t="shared" si="2"/>
        <v/>
      </c>
      <c r="V20" s="22">
        <v>372</v>
      </c>
      <c r="W20" s="22" t="s">
        <v>84</v>
      </c>
      <c r="X20" s="22" t="s">
        <v>80</v>
      </c>
      <c r="Y20" s="65">
        <v>912</v>
      </c>
      <c r="Z20" s="41"/>
      <c r="AA20" s="1" t="s">
        <v>81</v>
      </c>
      <c r="AB20" s="28" t="s">
        <v>146</v>
      </c>
    </row>
    <row r="21" spans="1:28" x14ac:dyDescent="0.3">
      <c r="A21" s="1" t="s">
        <v>65</v>
      </c>
      <c r="B21" s="1" t="s">
        <v>46</v>
      </c>
      <c r="C21" s="27" t="s">
        <v>52</v>
      </c>
      <c r="D21" s="38">
        <v>11</v>
      </c>
      <c r="E21" s="76"/>
      <c r="F21" s="27">
        <v>2</v>
      </c>
      <c r="G21" s="76"/>
      <c r="H21" s="27"/>
      <c r="I21" s="27"/>
      <c r="J21" s="27">
        <v>1</v>
      </c>
      <c r="K21" s="27">
        <v>4</v>
      </c>
      <c r="L21" s="76"/>
      <c r="M21" s="76"/>
      <c r="N21" s="27">
        <f>SUM(L21:M21)</f>
        <v>0</v>
      </c>
      <c r="O21" s="77"/>
      <c r="P21" s="77"/>
      <c r="Q21" s="77"/>
      <c r="R21" s="77"/>
      <c r="S21" s="77"/>
      <c r="T21" s="39">
        <f>(H21*3)+((F21-H21)*2)+J21</f>
        <v>5</v>
      </c>
      <c r="U21" s="40" t="str">
        <f t="shared" si="2"/>
        <v/>
      </c>
      <c r="V21" s="22">
        <v>372</v>
      </c>
      <c r="W21" s="22" t="s">
        <v>84</v>
      </c>
      <c r="X21" s="22" t="s">
        <v>80</v>
      </c>
      <c r="Y21" s="65">
        <v>912</v>
      </c>
      <c r="Z21" s="41"/>
      <c r="AA21" s="1" t="s">
        <v>81</v>
      </c>
      <c r="AB21" s="28" t="s">
        <v>146</v>
      </c>
    </row>
    <row r="22" spans="1:28" x14ac:dyDescent="0.3">
      <c r="A22" s="1" t="s">
        <v>65</v>
      </c>
      <c r="B22" s="1" t="s">
        <v>46</v>
      </c>
      <c r="C22" s="27" t="s">
        <v>53</v>
      </c>
      <c r="D22" s="38">
        <v>32</v>
      </c>
      <c r="E22" s="76"/>
      <c r="F22" s="27">
        <v>0</v>
      </c>
      <c r="G22" s="76"/>
      <c r="H22" s="27"/>
      <c r="I22" s="27"/>
      <c r="J22" s="27">
        <v>0</v>
      </c>
      <c r="K22" s="27">
        <v>0</v>
      </c>
      <c r="L22" s="76"/>
      <c r="M22" s="76"/>
      <c r="N22" s="27">
        <f>SUM(L22:M22)</f>
        <v>0</v>
      </c>
      <c r="O22" s="77"/>
      <c r="P22" s="77"/>
      <c r="Q22" s="77"/>
      <c r="R22" s="77"/>
      <c r="S22" s="77"/>
      <c r="T22" s="39">
        <f>(H22*3)+((F22-H22)*2)+J22</f>
        <v>0</v>
      </c>
      <c r="U22" s="40" t="str">
        <f t="shared" si="2"/>
        <v/>
      </c>
      <c r="V22" s="22">
        <v>372</v>
      </c>
      <c r="W22" s="22" t="s">
        <v>84</v>
      </c>
      <c r="X22" s="22" t="s">
        <v>80</v>
      </c>
      <c r="Y22" s="65">
        <v>912</v>
      </c>
      <c r="Z22" s="41"/>
      <c r="AA22" s="1" t="s">
        <v>81</v>
      </c>
      <c r="AB22" s="28" t="s">
        <v>146</v>
      </c>
    </row>
    <row r="23" spans="1:28" x14ac:dyDescent="0.3">
      <c r="A23" s="1" t="s">
        <v>65</v>
      </c>
      <c r="B23" s="1" t="s">
        <v>46</v>
      </c>
      <c r="C23" s="27" t="s">
        <v>54</v>
      </c>
      <c r="D23" s="38">
        <v>7</v>
      </c>
      <c r="E23" s="76"/>
      <c r="F23" s="27">
        <v>1</v>
      </c>
      <c r="G23" s="76"/>
      <c r="H23" s="27"/>
      <c r="I23" s="27"/>
      <c r="J23" s="27">
        <v>1</v>
      </c>
      <c r="K23" s="27">
        <v>2</v>
      </c>
      <c r="L23" s="76"/>
      <c r="M23" s="76"/>
      <c r="N23" s="27">
        <f>SUM(L23:M23)</f>
        <v>0</v>
      </c>
      <c r="O23" s="77"/>
      <c r="P23" s="77"/>
      <c r="Q23" s="77"/>
      <c r="R23" s="77"/>
      <c r="S23" s="77"/>
      <c r="T23" s="39">
        <f>(H23*3)+((F23-H23)*2)+J23</f>
        <v>3</v>
      </c>
      <c r="U23" s="40" t="str">
        <f t="shared" si="2"/>
        <v/>
      </c>
      <c r="V23" s="22">
        <v>372</v>
      </c>
      <c r="W23" s="22" t="s">
        <v>84</v>
      </c>
      <c r="X23" s="22" t="s">
        <v>80</v>
      </c>
      <c r="Y23" s="65">
        <v>912</v>
      </c>
      <c r="Z23" s="41"/>
      <c r="AA23" s="1" t="s">
        <v>81</v>
      </c>
      <c r="AB23" s="28" t="s">
        <v>146</v>
      </c>
    </row>
    <row r="24" spans="1:28" x14ac:dyDescent="0.3">
      <c r="A24" s="1" t="s">
        <v>65</v>
      </c>
      <c r="B24" s="1" t="s">
        <v>46</v>
      </c>
      <c r="C24" s="27" t="s">
        <v>55</v>
      </c>
      <c r="D24" s="38">
        <v>13</v>
      </c>
      <c r="E24" s="76"/>
      <c r="F24" s="27">
        <v>10</v>
      </c>
      <c r="G24" s="76"/>
      <c r="H24" s="27"/>
      <c r="I24" s="27"/>
      <c r="J24" s="27">
        <v>2</v>
      </c>
      <c r="K24" s="27">
        <v>3</v>
      </c>
      <c r="L24" s="76"/>
      <c r="M24" s="76"/>
      <c r="N24" s="27">
        <f>SUM(L24:M24)</f>
        <v>0</v>
      </c>
      <c r="O24" s="77"/>
      <c r="P24" s="77"/>
      <c r="Q24" s="77"/>
      <c r="R24" s="77"/>
      <c r="S24" s="77"/>
      <c r="T24" s="39">
        <f>(H24*3)+((F24-H24)*2)+J24</f>
        <v>22</v>
      </c>
      <c r="U24" s="40" t="str">
        <f t="shared" si="2"/>
        <v/>
      </c>
      <c r="V24" s="22">
        <v>372</v>
      </c>
      <c r="W24" s="22" t="s">
        <v>84</v>
      </c>
      <c r="X24" s="22" t="s">
        <v>80</v>
      </c>
      <c r="Y24" s="65">
        <v>912</v>
      </c>
      <c r="Z24" s="41"/>
      <c r="AA24" s="1" t="s">
        <v>81</v>
      </c>
      <c r="AB24" s="28" t="s">
        <v>146</v>
      </c>
    </row>
    <row r="25" spans="1:28" x14ac:dyDescent="0.3">
      <c r="A25" s="1" t="s">
        <v>65</v>
      </c>
      <c r="B25" s="1" t="s">
        <v>46</v>
      </c>
      <c r="C25" s="56" t="s">
        <v>39</v>
      </c>
      <c r="D25" s="1"/>
      <c r="E25" s="56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6">
        <v>27</v>
      </c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372</v>
      </c>
      <c r="W25" s="22" t="s">
        <v>84</v>
      </c>
      <c r="X25" s="22" t="s">
        <v>80</v>
      </c>
      <c r="Y25" s="65">
        <v>912</v>
      </c>
      <c r="Z25" s="41"/>
      <c r="AA25" s="1" t="s">
        <v>81</v>
      </c>
      <c r="AB25" s="28" t="s">
        <v>146</v>
      </c>
    </row>
    <row r="26" spans="1:28" x14ac:dyDescent="0.3">
      <c r="A26" s="43" t="s">
        <v>65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28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21</v>
      </c>
      <c r="K26" s="44">
        <f t="shared" si="4"/>
        <v>33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27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77</v>
      </c>
      <c r="U26" s="45">
        <f>((T26+Q26+N26-R26)+(O26*2))/E26</f>
        <v>0.32083333333333336</v>
      </c>
      <c r="V26" s="46">
        <v>372</v>
      </c>
      <c r="W26" s="46" t="s">
        <v>84</v>
      </c>
      <c r="X26" s="46" t="s">
        <v>80</v>
      </c>
      <c r="Y26" s="66">
        <v>912</v>
      </c>
      <c r="Z26" s="72" t="s">
        <v>241</v>
      </c>
      <c r="AA26" s="43" t="s">
        <v>81</v>
      </c>
      <c r="AB26" s="71" t="s">
        <v>146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0.63636363636363635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 t="s">
        <v>236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 t="s">
        <v>240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4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225</v>
      </c>
      <c r="D35" s="38">
        <v>24</v>
      </c>
      <c r="E35" s="76"/>
      <c r="F35" s="27">
        <v>2</v>
      </c>
      <c r="G35" s="76"/>
      <c r="H35" s="27"/>
      <c r="I35" s="27"/>
      <c r="J35" s="27">
        <v>5</v>
      </c>
      <c r="K35" s="27">
        <v>7</v>
      </c>
      <c r="L35" s="76"/>
      <c r="M35" s="76"/>
      <c r="N35" s="27">
        <f>SUM(L35:M35)</f>
        <v>0</v>
      </c>
      <c r="O35" s="76"/>
      <c r="P35" s="77"/>
      <c r="Q35" s="76"/>
      <c r="R35" s="76"/>
      <c r="S35" s="76"/>
      <c r="T35" s="27">
        <f>+(F35*2)+J35</f>
        <v>9</v>
      </c>
      <c r="U35" s="40" t="str">
        <f>IFERROR(((T35+Q35+N35-R35)+(O35*2))/E35,"")</f>
        <v/>
      </c>
      <c r="V35" s="22">
        <v>372</v>
      </c>
      <c r="W35" s="22" t="s">
        <v>79</v>
      </c>
      <c r="X35" s="22" t="s">
        <v>85</v>
      </c>
      <c r="Y35" s="65">
        <v>912</v>
      </c>
      <c r="Z35" s="41"/>
      <c r="AA35" s="1" t="s">
        <v>147</v>
      </c>
      <c r="AB35" s="28" t="s">
        <v>148</v>
      </c>
    </row>
    <row r="36" spans="1:28" x14ac:dyDescent="0.3">
      <c r="A36" s="1" t="s">
        <v>46</v>
      </c>
      <c r="B36" s="1" t="s">
        <v>65</v>
      </c>
      <c r="C36" s="27" t="s">
        <v>226</v>
      </c>
      <c r="D36" s="38">
        <v>21</v>
      </c>
      <c r="E36" s="76"/>
      <c r="F36" s="27">
        <v>2</v>
      </c>
      <c r="G36" s="76"/>
      <c r="H36" s="27"/>
      <c r="I36" s="27"/>
      <c r="J36" s="27">
        <v>1</v>
      </c>
      <c r="K36" s="27">
        <v>1</v>
      </c>
      <c r="L36" s="76"/>
      <c r="M36" s="76"/>
      <c r="N36" s="27">
        <f t="shared" ref="N36:N41" si="5">SUM(L36:M36)</f>
        <v>0</v>
      </c>
      <c r="O36" s="77"/>
      <c r="P36" s="77"/>
      <c r="Q36" s="77"/>
      <c r="R36" s="77"/>
      <c r="S36" s="77"/>
      <c r="T36" s="27">
        <f t="shared" ref="T36:T46" si="6">+(F36*2)+J36</f>
        <v>5</v>
      </c>
      <c r="U36" s="40" t="str">
        <f t="shared" ref="U36:U46" si="7">IFERROR(((T36+Q36+N36-R36)+(O36*2))/E36,"")</f>
        <v/>
      </c>
      <c r="V36" s="22">
        <v>372</v>
      </c>
      <c r="W36" s="22" t="s">
        <v>79</v>
      </c>
      <c r="X36" s="22" t="s">
        <v>85</v>
      </c>
      <c r="Y36" s="65">
        <v>912</v>
      </c>
      <c r="Z36" s="41"/>
      <c r="AA36" s="1" t="s">
        <v>147</v>
      </c>
      <c r="AB36" s="28" t="s">
        <v>148</v>
      </c>
    </row>
    <row r="37" spans="1:28" x14ac:dyDescent="0.3">
      <c r="A37" s="1" t="s">
        <v>46</v>
      </c>
      <c r="B37" s="1" t="s">
        <v>65</v>
      </c>
      <c r="C37" s="27" t="s">
        <v>227</v>
      </c>
      <c r="D37" s="38">
        <v>15</v>
      </c>
      <c r="E37" s="76"/>
      <c r="F37" s="27">
        <v>5</v>
      </c>
      <c r="G37" s="76"/>
      <c r="H37" s="27"/>
      <c r="I37" s="27"/>
      <c r="J37" s="27">
        <v>6</v>
      </c>
      <c r="K37" s="27">
        <v>10</v>
      </c>
      <c r="L37" s="76"/>
      <c r="M37" s="76"/>
      <c r="N37" s="27">
        <f t="shared" si="5"/>
        <v>0</v>
      </c>
      <c r="O37" s="77"/>
      <c r="P37" s="77"/>
      <c r="Q37" s="77"/>
      <c r="R37" s="77"/>
      <c r="S37" s="77"/>
      <c r="T37" s="27">
        <f t="shared" si="6"/>
        <v>16</v>
      </c>
      <c r="U37" s="40" t="str">
        <f t="shared" si="7"/>
        <v/>
      </c>
      <c r="V37" s="22">
        <v>372</v>
      </c>
      <c r="W37" s="22" t="s">
        <v>79</v>
      </c>
      <c r="X37" s="22" t="s">
        <v>85</v>
      </c>
      <c r="Y37" s="65">
        <v>912</v>
      </c>
      <c r="Z37" s="41"/>
      <c r="AA37" s="1" t="s">
        <v>147</v>
      </c>
      <c r="AB37" s="28" t="s">
        <v>148</v>
      </c>
    </row>
    <row r="38" spans="1:28" x14ac:dyDescent="0.3">
      <c r="A38" s="1" t="s">
        <v>46</v>
      </c>
      <c r="B38" s="1" t="s">
        <v>65</v>
      </c>
      <c r="C38" s="27" t="s">
        <v>228</v>
      </c>
      <c r="D38" s="38">
        <v>10</v>
      </c>
      <c r="E38" s="76"/>
      <c r="F38" s="27">
        <v>6</v>
      </c>
      <c r="G38" s="76"/>
      <c r="H38" s="27"/>
      <c r="I38" s="27"/>
      <c r="J38" s="27">
        <v>0</v>
      </c>
      <c r="K38" s="27">
        <v>3</v>
      </c>
      <c r="L38" s="76"/>
      <c r="M38" s="76"/>
      <c r="N38" s="27">
        <f t="shared" si="5"/>
        <v>0</v>
      </c>
      <c r="O38" s="77"/>
      <c r="P38" s="77"/>
      <c r="Q38" s="77"/>
      <c r="R38" s="77"/>
      <c r="S38" s="77"/>
      <c r="T38" s="27">
        <f t="shared" si="6"/>
        <v>12</v>
      </c>
      <c r="U38" s="40" t="str">
        <f t="shared" si="7"/>
        <v/>
      </c>
      <c r="V38" s="22">
        <v>372</v>
      </c>
      <c r="W38" s="22" t="s">
        <v>79</v>
      </c>
      <c r="X38" s="22" t="s">
        <v>85</v>
      </c>
      <c r="Y38" s="65">
        <v>912</v>
      </c>
      <c r="Z38" s="41"/>
      <c r="AA38" s="1" t="s">
        <v>147</v>
      </c>
      <c r="AB38" s="28" t="s">
        <v>148</v>
      </c>
    </row>
    <row r="39" spans="1:28" x14ac:dyDescent="0.3">
      <c r="A39" s="1" t="s">
        <v>46</v>
      </c>
      <c r="B39" s="1" t="s">
        <v>65</v>
      </c>
      <c r="C39" s="27" t="s">
        <v>229</v>
      </c>
      <c r="D39" s="38">
        <v>14</v>
      </c>
      <c r="E39" s="76"/>
      <c r="F39" s="27">
        <v>4</v>
      </c>
      <c r="G39" s="76"/>
      <c r="H39" s="27"/>
      <c r="I39" s="27"/>
      <c r="J39" s="27">
        <v>4</v>
      </c>
      <c r="K39" s="27">
        <v>4</v>
      </c>
      <c r="L39" s="76"/>
      <c r="M39" s="76"/>
      <c r="N39" s="27">
        <f t="shared" si="5"/>
        <v>0</v>
      </c>
      <c r="O39" s="77"/>
      <c r="P39" s="77"/>
      <c r="Q39" s="77"/>
      <c r="R39" s="77"/>
      <c r="S39" s="77"/>
      <c r="T39" s="27">
        <f t="shared" si="6"/>
        <v>12</v>
      </c>
      <c r="U39" s="40" t="str">
        <f t="shared" si="7"/>
        <v/>
      </c>
      <c r="V39" s="22">
        <v>372</v>
      </c>
      <c r="W39" s="22" t="s">
        <v>79</v>
      </c>
      <c r="X39" s="22" t="s">
        <v>85</v>
      </c>
      <c r="Y39" s="65">
        <v>912</v>
      </c>
      <c r="Z39" s="41"/>
      <c r="AA39" s="1" t="s">
        <v>147</v>
      </c>
      <c r="AB39" s="28" t="s">
        <v>148</v>
      </c>
    </row>
    <row r="40" spans="1:28" x14ac:dyDescent="0.3">
      <c r="A40" s="1" t="s">
        <v>46</v>
      </c>
      <c r="B40" s="1" t="s">
        <v>65</v>
      </c>
      <c r="C40" s="27" t="s">
        <v>235</v>
      </c>
      <c r="D40" s="38">
        <v>55</v>
      </c>
      <c r="E40" s="76"/>
      <c r="F40" s="27">
        <v>0</v>
      </c>
      <c r="G40" s="76"/>
      <c r="H40" s="27"/>
      <c r="I40" s="27"/>
      <c r="J40" s="27">
        <v>1</v>
      </c>
      <c r="K40" s="27">
        <v>2</v>
      </c>
      <c r="L40" s="76"/>
      <c r="M40" s="76"/>
      <c r="N40" s="27">
        <f t="shared" si="5"/>
        <v>0</v>
      </c>
      <c r="O40" s="77"/>
      <c r="P40" s="77"/>
      <c r="Q40" s="77"/>
      <c r="R40" s="77"/>
      <c r="S40" s="77"/>
      <c r="T40" s="27">
        <f t="shared" si="6"/>
        <v>1</v>
      </c>
      <c r="U40" s="40" t="str">
        <f t="shared" si="7"/>
        <v/>
      </c>
      <c r="V40" s="22">
        <v>372</v>
      </c>
      <c r="W40" s="22" t="s">
        <v>79</v>
      </c>
      <c r="X40" s="22" t="s">
        <v>85</v>
      </c>
      <c r="Y40" s="65">
        <v>912</v>
      </c>
      <c r="Z40" s="41"/>
      <c r="AA40" s="1" t="s">
        <v>147</v>
      </c>
      <c r="AB40" s="28" t="s">
        <v>148</v>
      </c>
    </row>
    <row r="41" spans="1:28" x14ac:dyDescent="0.3">
      <c r="A41" s="1" t="s">
        <v>46</v>
      </c>
      <c r="B41" s="1" t="s">
        <v>65</v>
      </c>
      <c r="C41" s="27" t="s">
        <v>234</v>
      </c>
      <c r="D41" s="38">
        <v>11</v>
      </c>
      <c r="E41" s="76"/>
      <c r="F41" s="27">
        <v>5</v>
      </c>
      <c r="G41" s="76"/>
      <c r="H41" s="27"/>
      <c r="I41" s="27"/>
      <c r="J41" s="27">
        <v>0</v>
      </c>
      <c r="K41" s="27">
        <v>0</v>
      </c>
      <c r="L41" s="76"/>
      <c r="M41" s="76"/>
      <c r="N41" s="27">
        <f t="shared" si="5"/>
        <v>0</v>
      </c>
      <c r="O41" s="77"/>
      <c r="P41" s="77"/>
      <c r="Q41" s="77"/>
      <c r="R41" s="77"/>
      <c r="S41" s="77"/>
      <c r="T41" s="27">
        <f t="shared" si="6"/>
        <v>10</v>
      </c>
      <c r="U41" s="40" t="str">
        <f t="shared" si="7"/>
        <v/>
      </c>
      <c r="V41" s="22">
        <v>372</v>
      </c>
      <c r="W41" s="22" t="s">
        <v>79</v>
      </c>
      <c r="X41" s="22" t="s">
        <v>85</v>
      </c>
      <c r="Y41" s="65">
        <v>912</v>
      </c>
      <c r="Z41" s="41"/>
      <c r="AA41" s="1" t="s">
        <v>147</v>
      </c>
      <c r="AB41" s="28" t="s">
        <v>148</v>
      </c>
    </row>
    <row r="42" spans="1:28" x14ac:dyDescent="0.3">
      <c r="A42" s="1" t="s">
        <v>46</v>
      </c>
      <c r="B42" s="1" t="s">
        <v>65</v>
      </c>
      <c r="C42" s="27" t="s">
        <v>272</v>
      </c>
      <c r="D42" s="38">
        <v>12</v>
      </c>
      <c r="E42" s="76"/>
      <c r="F42" s="27">
        <v>1</v>
      </c>
      <c r="G42" s="76"/>
      <c r="H42" s="27"/>
      <c r="I42" s="27"/>
      <c r="J42" s="27">
        <v>0</v>
      </c>
      <c r="K42" s="27">
        <v>0</v>
      </c>
      <c r="L42" s="76"/>
      <c r="M42" s="76"/>
      <c r="N42" s="27">
        <f>SUM(L42:M42)</f>
        <v>0</v>
      </c>
      <c r="O42" s="77"/>
      <c r="P42" s="77"/>
      <c r="Q42" s="77"/>
      <c r="R42" s="77"/>
      <c r="S42" s="77"/>
      <c r="T42" s="27">
        <f t="shared" si="6"/>
        <v>2</v>
      </c>
      <c r="U42" s="40" t="str">
        <f t="shared" si="7"/>
        <v/>
      </c>
      <c r="V42" s="22">
        <v>372</v>
      </c>
      <c r="W42" s="22" t="s">
        <v>79</v>
      </c>
      <c r="X42" s="22" t="s">
        <v>85</v>
      </c>
      <c r="Y42" s="65">
        <v>912</v>
      </c>
      <c r="Z42" s="41"/>
      <c r="AA42" s="1" t="s">
        <v>147</v>
      </c>
      <c r="AB42" s="28" t="s">
        <v>148</v>
      </c>
    </row>
    <row r="43" spans="1:28" x14ac:dyDescent="0.3">
      <c r="A43" s="1" t="s">
        <v>46</v>
      </c>
      <c r="B43" s="1" t="s">
        <v>65</v>
      </c>
      <c r="C43" s="27" t="s">
        <v>230</v>
      </c>
      <c r="D43" s="38">
        <v>25</v>
      </c>
      <c r="E43" s="76"/>
      <c r="F43" s="27">
        <v>7</v>
      </c>
      <c r="G43" s="76"/>
      <c r="H43" s="27"/>
      <c r="I43" s="27"/>
      <c r="J43" s="27">
        <v>5</v>
      </c>
      <c r="K43" s="27">
        <v>6</v>
      </c>
      <c r="L43" s="76"/>
      <c r="M43" s="76"/>
      <c r="N43" s="27">
        <f>SUM(L43:M43)</f>
        <v>0</v>
      </c>
      <c r="O43" s="77"/>
      <c r="P43" s="77"/>
      <c r="Q43" s="77"/>
      <c r="R43" s="77"/>
      <c r="S43" s="77"/>
      <c r="T43" s="27">
        <f t="shared" si="6"/>
        <v>19</v>
      </c>
      <c r="U43" s="40" t="str">
        <f t="shared" si="7"/>
        <v/>
      </c>
      <c r="V43" s="22">
        <v>372</v>
      </c>
      <c r="W43" s="22" t="s">
        <v>79</v>
      </c>
      <c r="X43" s="22" t="s">
        <v>85</v>
      </c>
      <c r="Y43" s="65">
        <v>912</v>
      </c>
      <c r="Z43" s="41"/>
      <c r="AA43" s="1" t="s">
        <v>147</v>
      </c>
      <c r="AB43" s="28" t="s">
        <v>148</v>
      </c>
    </row>
    <row r="44" spans="1:28" x14ac:dyDescent="0.3">
      <c r="A44" s="1" t="s">
        <v>46</v>
      </c>
      <c r="B44" s="1" t="s">
        <v>65</v>
      </c>
      <c r="C44" s="27" t="s">
        <v>233</v>
      </c>
      <c r="D44" s="38">
        <v>41</v>
      </c>
      <c r="E44" s="76"/>
      <c r="F44" s="27">
        <v>3</v>
      </c>
      <c r="G44" s="76"/>
      <c r="H44" s="27"/>
      <c r="I44" s="27"/>
      <c r="J44" s="27">
        <v>3</v>
      </c>
      <c r="K44" s="27">
        <v>4</v>
      </c>
      <c r="L44" s="76"/>
      <c r="M44" s="76"/>
      <c r="N44" s="27">
        <f>SUM(L44:M44)</f>
        <v>0</v>
      </c>
      <c r="O44" s="77"/>
      <c r="P44" s="77"/>
      <c r="Q44" s="77"/>
      <c r="R44" s="77"/>
      <c r="S44" s="77"/>
      <c r="T44" s="27">
        <f t="shared" si="6"/>
        <v>9</v>
      </c>
      <c r="U44" s="40" t="str">
        <f t="shared" si="7"/>
        <v/>
      </c>
      <c r="V44" s="22">
        <v>372</v>
      </c>
      <c r="W44" s="22" t="s">
        <v>79</v>
      </c>
      <c r="X44" s="22" t="s">
        <v>85</v>
      </c>
      <c r="Y44" s="65">
        <v>912</v>
      </c>
      <c r="Z44" s="41"/>
      <c r="AA44" s="1" t="s">
        <v>147</v>
      </c>
      <c r="AB44" s="28" t="s">
        <v>148</v>
      </c>
    </row>
    <row r="45" spans="1:28" x14ac:dyDescent="0.3">
      <c r="A45" s="1" t="s">
        <v>46</v>
      </c>
      <c r="B45" s="1" t="s">
        <v>65</v>
      </c>
      <c r="C45" s="27" t="s">
        <v>231</v>
      </c>
      <c r="D45" s="38">
        <v>42</v>
      </c>
      <c r="E45" s="76"/>
      <c r="F45" s="27">
        <v>5</v>
      </c>
      <c r="G45" s="76"/>
      <c r="H45" s="27"/>
      <c r="I45" s="27"/>
      <c r="J45" s="27">
        <v>0</v>
      </c>
      <c r="K45" s="27">
        <v>0</v>
      </c>
      <c r="L45" s="76"/>
      <c r="M45" s="76"/>
      <c r="N45" s="27">
        <f>SUM(L45:M45)</f>
        <v>0</v>
      </c>
      <c r="O45" s="77"/>
      <c r="P45" s="77"/>
      <c r="Q45" s="77"/>
      <c r="R45" s="77"/>
      <c r="S45" s="77"/>
      <c r="T45" s="27">
        <f t="shared" si="6"/>
        <v>10</v>
      </c>
      <c r="U45" s="40" t="str">
        <f t="shared" si="7"/>
        <v/>
      </c>
      <c r="V45" s="22">
        <v>372</v>
      </c>
      <c r="W45" s="22" t="s">
        <v>79</v>
      </c>
      <c r="X45" s="22" t="s">
        <v>85</v>
      </c>
      <c r="Y45" s="65">
        <v>912</v>
      </c>
      <c r="Z45" s="41"/>
      <c r="AA45" s="1" t="s">
        <v>147</v>
      </c>
      <c r="AB45" s="28" t="s">
        <v>148</v>
      </c>
    </row>
    <row r="46" spans="1:28" x14ac:dyDescent="0.3">
      <c r="A46" s="1" t="s">
        <v>46</v>
      </c>
      <c r="B46" s="1" t="s">
        <v>65</v>
      </c>
      <c r="C46" s="27" t="s">
        <v>232</v>
      </c>
      <c r="D46" s="38">
        <v>20</v>
      </c>
      <c r="E46" s="76"/>
      <c r="F46" s="27">
        <v>2</v>
      </c>
      <c r="G46" s="76"/>
      <c r="H46" s="27"/>
      <c r="I46" s="27"/>
      <c r="J46" s="27">
        <v>8</v>
      </c>
      <c r="K46" s="27">
        <v>10</v>
      </c>
      <c r="L46" s="76"/>
      <c r="M46" s="76"/>
      <c r="N46" s="27">
        <f>SUM(L46:M46)</f>
        <v>0</v>
      </c>
      <c r="O46" s="77"/>
      <c r="P46" s="77"/>
      <c r="Q46" s="77"/>
      <c r="R46" s="77"/>
      <c r="S46" s="77"/>
      <c r="T46" s="27">
        <f t="shared" si="6"/>
        <v>12</v>
      </c>
      <c r="U46" s="40" t="str">
        <f t="shared" si="7"/>
        <v/>
      </c>
      <c r="V46" s="22">
        <v>372</v>
      </c>
      <c r="W46" s="22" t="s">
        <v>79</v>
      </c>
      <c r="X46" s="22" t="s">
        <v>85</v>
      </c>
      <c r="Y46" s="65">
        <v>912</v>
      </c>
      <c r="Z46" s="41"/>
      <c r="AA46" s="1" t="s">
        <v>147</v>
      </c>
      <c r="AB46" s="28" t="s">
        <v>148</v>
      </c>
    </row>
    <row r="47" spans="1:28" x14ac:dyDescent="0.3">
      <c r="A47" s="1" t="s">
        <v>46</v>
      </c>
      <c r="B47" s="1" t="s">
        <v>65</v>
      </c>
      <c r="C47" s="56" t="s">
        <v>39</v>
      </c>
      <c r="D47" s="1"/>
      <c r="E47" s="56">
        <v>240</v>
      </c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56">
        <v>20</v>
      </c>
      <c r="Q47" s="42"/>
      <c r="R47" s="42"/>
      <c r="S47" s="42"/>
      <c r="T47" s="27"/>
      <c r="U47" s="40" t="str">
        <f t="shared" ref="U47" si="8">_xlfn.IFNA("",((T47+Q47+N47-R47)+(O47*2))/E47)</f>
        <v/>
      </c>
      <c r="V47" s="22">
        <v>372</v>
      </c>
      <c r="W47" s="22" t="s">
        <v>79</v>
      </c>
      <c r="X47" s="22" t="s">
        <v>85</v>
      </c>
      <c r="Y47" s="65">
        <v>912</v>
      </c>
      <c r="Z47" s="41"/>
      <c r="AA47" s="1" t="s">
        <v>147</v>
      </c>
      <c r="AB47" s="28" t="s">
        <v>148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42</v>
      </c>
      <c r="G48" s="44">
        <f t="shared" si="9"/>
        <v>0</v>
      </c>
      <c r="H48" s="44">
        <f t="shared" si="9"/>
        <v>0</v>
      </c>
      <c r="I48" s="44">
        <f t="shared" si="9"/>
        <v>0</v>
      </c>
      <c r="J48" s="44">
        <f t="shared" si="9"/>
        <v>33</v>
      </c>
      <c r="K48" s="44">
        <f t="shared" si="9"/>
        <v>47</v>
      </c>
      <c r="L48" s="44">
        <f t="shared" si="9"/>
        <v>0</v>
      </c>
      <c r="M48" s="44">
        <f t="shared" si="9"/>
        <v>0</v>
      </c>
      <c r="N48" s="44">
        <f t="shared" si="9"/>
        <v>0</v>
      </c>
      <c r="O48" s="44">
        <f t="shared" si="9"/>
        <v>0</v>
      </c>
      <c r="P48" s="44">
        <f t="shared" si="9"/>
        <v>20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117</v>
      </c>
      <c r="U48" s="45">
        <f>((T48+Q48+N48-R48)+(O48*2))/E48</f>
        <v>0.48749999999999999</v>
      </c>
      <c r="V48" s="46">
        <v>372</v>
      </c>
      <c r="W48" s="46" t="s">
        <v>79</v>
      </c>
      <c r="X48" s="46" t="s">
        <v>85</v>
      </c>
      <c r="Y48" s="66">
        <v>912</v>
      </c>
      <c r="Z48" s="72" t="s">
        <v>273</v>
      </c>
      <c r="AA48" s="43" t="s">
        <v>147</v>
      </c>
      <c r="AB48" s="68" t="s">
        <v>148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0.7021276595744681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239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</sheetData>
  <sheetProtection sheet="1" objects="1" scenarios="1"/>
  <pageMargins left="0.25" right="0.25" top="0.75" bottom="0.75" header="0.3" footer="0.3"/>
  <pageSetup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0944-64ED-40F9-9090-B55C6720C06C}">
  <sheetPr>
    <tabColor rgb="FFFF0000"/>
  </sheetPr>
  <dimension ref="A1:AB50"/>
  <sheetViews>
    <sheetView topLeftCell="A28" workbookViewId="0">
      <selection activeCell="C35" sqref="C35"/>
    </sheetView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2" customWidth="1"/>
    <col min="28" max="28" width="9.77734375" customWidth="1"/>
  </cols>
  <sheetData>
    <row r="1" spans="1:28" x14ac:dyDescent="0.3">
      <c r="Z1" s="62" t="s">
        <v>252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171</v>
      </c>
      <c r="D4" s="7" t="s">
        <v>5</v>
      </c>
      <c r="E4" s="8"/>
      <c r="F4" s="5"/>
      <c r="G4" s="1"/>
      <c r="J4" s="15" t="s">
        <v>173</v>
      </c>
      <c r="K4" s="16" t="s">
        <v>45</v>
      </c>
      <c r="L4" s="17"/>
      <c r="M4" s="18"/>
      <c r="N4" s="19">
        <v>18</v>
      </c>
      <c r="O4" s="19">
        <v>13</v>
      </c>
      <c r="P4" s="19">
        <v>19</v>
      </c>
      <c r="Q4" s="19">
        <v>32</v>
      </c>
      <c r="R4" s="20"/>
      <c r="S4" s="21">
        <f>SUM(N4:R4)</f>
        <v>82</v>
      </c>
      <c r="T4" s="22">
        <v>377</v>
      </c>
    </row>
    <row r="5" spans="1:28" x14ac:dyDescent="0.3">
      <c r="B5" s="1"/>
      <c r="C5" s="6" t="s">
        <v>172</v>
      </c>
      <c r="D5" s="7" t="s">
        <v>6</v>
      </c>
      <c r="E5" s="1"/>
      <c r="F5" s="1"/>
      <c r="G5" s="1"/>
      <c r="J5" s="15" t="s">
        <v>176</v>
      </c>
      <c r="K5" s="16" t="s">
        <v>64</v>
      </c>
      <c r="L5" s="17"/>
      <c r="M5" s="18"/>
      <c r="N5" s="19">
        <v>27</v>
      </c>
      <c r="O5" s="19">
        <v>28</v>
      </c>
      <c r="P5" s="19">
        <v>26</v>
      </c>
      <c r="Q5" s="19">
        <v>27</v>
      </c>
      <c r="R5" s="20"/>
      <c r="S5" s="21">
        <f>SUM(N5:R5)</f>
        <v>108</v>
      </c>
      <c r="T5" s="22">
        <v>377</v>
      </c>
      <c r="U5" s="1"/>
      <c r="V5" s="1"/>
      <c r="W5" s="1"/>
    </row>
    <row r="6" spans="1:28" x14ac:dyDescent="0.3">
      <c r="C6" s="23">
        <v>1035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377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England Gulls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6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17</v>
      </c>
      <c r="E13" s="76"/>
      <c r="F13" s="27">
        <v>7</v>
      </c>
      <c r="G13" s="76"/>
      <c r="H13" s="27"/>
      <c r="I13" s="27"/>
      <c r="J13" s="27">
        <v>0</v>
      </c>
      <c r="K13" s="76"/>
      <c r="L13" s="76"/>
      <c r="M13" s="76"/>
      <c r="N13" s="27">
        <f>SUM(L13:M13)</f>
        <v>0</v>
      </c>
      <c r="O13" s="76"/>
      <c r="P13" s="77"/>
      <c r="Q13" s="76"/>
      <c r="R13" s="76"/>
      <c r="S13" s="76"/>
      <c r="T13" s="27">
        <f>(H13*3)+((F13-H13)*2)+J13</f>
        <v>14</v>
      </c>
      <c r="U13" s="40" t="str">
        <f>IFERROR(((T13+Q13+N13-R13)+(O13*2))/E13,"")</f>
        <v/>
      </c>
      <c r="V13" s="22">
        <v>377</v>
      </c>
      <c r="W13" s="22" t="s">
        <v>84</v>
      </c>
      <c r="X13" s="22" t="s">
        <v>80</v>
      </c>
      <c r="Y13" s="65">
        <v>1035</v>
      </c>
      <c r="Z13" s="41" t="s">
        <v>178</v>
      </c>
      <c r="AA13" s="1" t="s">
        <v>81</v>
      </c>
      <c r="AB13" s="28" t="s">
        <v>177</v>
      </c>
    </row>
    <row r="14" spans="1:28" x14ac:dyDescent="0.3">
      <c r="A14" s="1" t="s">
        <v>63</v>
      </c>
      <c r="B14" s="1" t="s">
        <v>46</v>
      </c>
      <c r="C14" s="27" t="s">
        <v>58</v>
      </c>
      <c r="D14" s="69"/>
      <c r="E14" s="76"/>
      <c r="F14" s="27">
        <v>2</v>
      </c>
      <c r="G14" s="76"/>
      <c r="H14" s="27"/>
      <c r="I14" s="27"/>
      <c r="J14" s="27">
        <v>0</v>
      </c>
      <c r="K14" s="76"/>
      <c r="L14" s="76"/>
      <c r="M14" s="76"/>
      <c r="N14" s="27">
        <f t="shared" ref="N14:N18" si="0">SUM(L14:M14)</f>
        <v>0</v>
      </c>
      <c r="O14" s="77"/>
      <c r="P14" s="77"/>
      <c r="Q14" s="77"/>
      <c r="R14" s="77"/>
      <c r="S14" s="77"/>
      <c r="T14" s="39">
        <f t="shared" ref="T14:T18" si="1">(H14*3)+((F14-H14)*2)+J14</f>
        <v>4</v>
      </c>
      <c r="U14" s="40" t="str">
        <f t="shared" ref="U14:U23" si="2">IFERROR(((T14+Q14+N14-R14)+(O14*2))/E14,"")</f>
        <v/>
      </c>
      <c r="V14" s="22">
        <v>377</v>
      </c>
      <c r="W14" s="22" t="s">
        <v>84</v>
      </c>
      <c r="X14" s="22" t="s">
        <v>80</v>
      </c>
      <c r="Y14" s="65">
        <v>1035</v>
      </c>
      <c r="Z14" s="41" t="s">
        <v>178</v>
      </c>
      <c r="AA14" s="1" t="s">
        <v>81</v>
      </c>
      <c r="AB14" s="28" t="s">
        <v>177</v>
      </c>
    </row>
    <row r="15" spans="1:28" x14ac:dyDescent="0.3">
      <c r="A15" s="1" t="s">
        <v>63</v>
      </c>
      <c r="B15" s="1" t="s">
        <v>46</v>
      </c>
      <c r="C15" s="27" t="s">
        <v>57</v>
      </c>
      <c r="D15" s="38">
        <v>44</v>
      </c>
      <c r="E15" s="76"/>
      <c r="F15" s="27">
        <v>0</v>
      </c>
      <c r="G15" s="76"/>
      <c r="H15" s="27"/>
      <c r="I15" s="27"/>
      <c r="J15" s="27">
        <v>0</v>
      </c>
      <c r="K15" s="76"/>
      <c r="L15" s="76"/>
      <c r="M15" s="76"/>
      <c r="N15" s="27">
        <f t="shared" si="0"/>
        <v>0</v>
      </c>
      <c r="O15" s="77"/>
      <c r="P15" s="77"/>
      <c r="Q15" s="77"/>
      <c r="R15" s="77"/>
      <c r="S15" s="77"/>
      <c r="T15" s="39">
        <f t="shared" si="1"/>
        <v>0</v>
      </c>
      <c r="U15" s="40" t="str">
        <f t="shared" si="2"/>
        <v/>
      </c>
      <c r="V15" s="22">
        <v>377</v>
      </c>
      <c r="W15" s="22" t="s">
        <v>84</v>
      </c>
      <c r="X15" s="22" t="s">
        <v>80</v>
      </c>
      <c r="Y15" s="65">
        <v>1035</v>
      </c>
      <c r="Z15" s="41" t="s">
        <v>178</v>
      </c>
      <c r="AA15" s="1" t="s">
        <v>81</v>
      </c>
      <c r="AB15" s="28" t="s">
        <v>177</v>
      </c>
    </row>
    <row r="16" spans="1:28" x14ac:dyDescent="0.3">
      <c r="A16" s="1" t="s">
        <v>63</v>
      </c>
      <c r="B16" s="1" t="s">
        <v>46</v>
      </c>
      <c r="C16" s="27" t="s">
        <v>48</v>
      </c>
      <c r="D16" s="38">
        <v>6</v>
      </c>
      <c r="E16" s="76"/>
      <c r="F16" s="27">
        <v>8</v>
      </c>
      <c r="G16" s="76"/>
      <c r="H16" s="27"/>
      <c r="I16" s="27"/>
      <c r="J16" s="27">
        <v>3</v>
      </c>
      <c r="K16" s="76"/>
      <c r="L16" s="76"/>
      <c r="M16" s="76"/>
      <c r="N16" s="27">
        <f t="shared" si="0"/>
        <v>0</v>
      </c>
      <c r="O16" s="77"/>
      <c r="P16" s="77"/>
      <c r="Q16" s="77"/>
      <c r="R16" s="77"/>
      <c r="S16" s="77"/>
      <c r="T16" s="39">
        <f t="shared" si="1"/>
        <v>19</v>
      </c>
      <c r="U16" s="40" t="str">
        <f t="shared" si="2"/>
        <v/>
      </c>
      <c r="V16" s="22">
        <v>377</v>
      </c>
      <c r="W16" s="22" t="s">
        <v>84</v>
      </c>
      <c r="X16" s="22" t="s">
        <v>80</v>
      </c>
      <c r="Y16" s="65">
        <v>1035</v>
      </c>
      <c r="Z16" s="41" t="s">
        <v>178</v>
      </c>
      <c r="AA16" s="1" t="s">
        <v>81</v>
      </c>
      <c r="AB16" s="28" t="s">
        <v>177</v>
      </c>
    </row>
    <row r="17" spans="1:28" x14ac:dyDescent="0.3">
      <c r="A17" s="1" t="s">
        <v>63</v>
      </c>
      <c r="B17" s="1" t="s">
        <v>46</v>
      </c>
      <c r="C17" s="27" t="s">
        <v>49</v>
      </c>
      <c r="D17" s="38">
        <v>33</v>
      </c>
      <c r="E17" s="76"/>
      <c r="F17" s="27">
        <v>12</v>
      </c>
      <c r="G17" s="76"/>
      <c r="H17" s="27"/>
      <c r="I17" s="27"/>
      <c r="J17" s="27">
        <v>3</v>
      </c>
      <c r="K17" s="76"/>
      <c r="L17" s="76"/>
      <c r="M17" s="27">
        <v>19</v>
      </c>
      <c r="N17" s="27">
        <f t="shared" si="0"/>
        <v>19</v>
      </c>
      <c r="O17" s="77"/>
      <c r="P17" s="77"/>
      <c r="Q17" s="77"/>
      <c r="R17" s="77"/>
      <c r="S17" s="77"/>
      <c r="T17" s="39">
        <f t="shared" si="1"/>
        <v>27</v>
      </c>
      <c r="U17" s="40" t="str">
        <f t="shared" si="2"/>
        <v/>
      </c>
      <c r="V17" s="22">
        <v>377</v>
      </c>
      <c r="W17" s="22" t="s">
        <v>84</v>
      </c>
      <c r="X17" s="22" t="s">
        <v>80</v>
      </c>
      <c r="Y17" s="65">
        <v>1035</v>
      </c>
      <c r="Z17" s="41" t="s">
        <v>178</v>
      </c>
      <c r="AA17" s="1" t="s">
        <v>81</v>
      </c>
      <c r="AB17" s="28" t="s">
        <v>177</v>
      </c>
    </row>
    <row r="18" spans="1:28" x14ac:dyDescent="0.3">
      <c r="A18" s="1" t="s">
        <v>63</v>
      </c>
      <c r="B18" s="1" t="s">
        <v>46</v>
      </c>
      <c r="C18" s="27" t="s">
        <v>50</v>
      </c>
      <c r="D18" s="38">
        <v>9</v>
      </c>
      <c r="E18" s="76"/>
      <c r="F18" s="27">
        <v>0</v>
      </c>
      <c r="G18" s="76"/>
      <c r="H18" s="27"/>
      <c r="I18" s="27"/>
      <c r="J18" s="27">
        <v>0</v>
      </c>
      <c r="K18" s="76"/>
      <c r="L18" s="76"/>
      <c r="M18" s="76"/>
      <c r="N18" s="27">
        <f t="shared" si="0"/>
        <v>0</v>
      </c>
      <c r="O18" s="77"/>
      <c r="P18" s="77"/>
      <c r="Q18" s="77"/>
      <c r="R18" s="77"/>
      <c r="S18" s="77"/>
      <c r="T18" s="39">
        <f t="shared" si="1"/>
        <v>0</v>
      </c>
      <c r="U18" s="40" t="str">
        <f t="shared" si="2"/>
        <v/>
      </c>
      <c r="V18" s="22">
        <v>377</v>
      </c>
      <c r="W18" s="22" t="s">
        <v>84</v>
      </c>
      <c r="X18" s="22" t="s">
        <v>80</v>
      </c>
      <c r="Y18" s="65">
        <v>1035</v>
      </c>
      <c r="Z18" s="41" t="s">
        <v>178</v>
      </c>
      <c r="AA18" s="1" t="s">
        <v>81</v>
      </c>
      <c r="AB18" s="28" t="s">
        <v>177</v>
      </c>
    </row>
    <row r="19" spans="1:28" x14ac:dyDescent="0.3">
      <c r="A19" s="1" t="s">
        <v>63</v>
      </c>
      <c r="B19" s="1" t="s">
        <v>46</v>
      </c>
      <c r="C19" s="27" t="s">
        <v>51</v>
      </c>
      <c r="D19" s="38">
        <v>24</v>
      </c>
      <c r="E19" s="76"/>
      <c r="F19" s="27">
        <v>1</v>
      </c>
      <c r="G19" s="76"/>
      <c r="H19" s="27"/>
      <c r="I19" s="27"/>
      <c r="J19" s="27">
        <v>0</v>
      </c>
      <c r="K19" s="76"/>
      <c r="L19" s="76"/>
      <c r="M19" s="76"/>
      <c r="N19" s="27">
        <f>SUM(L19:M19)</f>
        <v>0</v>
      </c>
      <c r="O19" s="77"/>
      <c r="P19" s="77"/>
      <c r="Q19" s="77"/>
      <c r="R19" s="77"/>
      <c r="S19" s="77"/>
      <c r="T19" s="39">
        <f>(H19*3)+((F19-H19)*2)+J19</f>
        <v>2</v>
      </c>
      <c r="U19" s="40" t="str">
        <f t="shared" si="2"/>
        <v/>
      </c>
      <c r="V19" s="22">
        <v>377</v>
      </c>
      <c r="W19" s="22" t="s">
        <v>84</v>
      </c>
      <c r="X19" s="22" t="s">
        <v>80</v>
      </c>
      <c r="Y19" s="65">
        <v>1035</v>
      </c>
      <c r="Z19" s="41" t="s">
        <v>178</v>
      </c>
      <c r="AA19" s="1" t="s">
        <v>81</v>
      </c>
      <c r="AB19" s="28" t="s">
        <v>177</v>
      </c>
    </row>
    <row r="20" spans="1:28" x14ac:dyDescent="0.3">
      <c r="A20" s="1" t="s">
        <v>63</v>
      </c>
      <c r="B20" s="1" t="s">
        <v>46</v>
      </c>
      <c r="C20" s="27" t="s">
        <v>52</v>
      </c>
      <c r="D20" s="38">
        <v>11</v>
      </c>
      <c r="E20" s="76"/>
      <c r="F20" s="27">
        <v>3</v>
      </c>
      <c r="G20" s="76"/>
      <c r="H20" s="27"/>
      <c r="I20" s="27"/>
      <c r="J20" s="27">
        <v>0</v>
      </c>
      <c r="K20" s="76"/>
      <c r="L20" s="76"/>
      <c r="M20" s="76"/>
      <c r="N20" s="27">
        <f>SUM(L20:M20)</f>
        <v>0</v>
      </c>
      <c r="O20" s="77"/>
      <c r="P20" s="77"/>
      <c r="Q20" s="77"/>
      <c r="R20" s="77"/>
      <c r="S20" s="77"/>
      <c r="T20" s="39">
        <f>(H20*3)+((F20-H20)*2)+J20</f>
        <v>6</v>
      </c>
      <c r="U20" s="40" t="str">
        <f t="shared" si="2"/>
        <v/>
      </c>
      <c r="V20" s="22">
        <v>377</v>
      </c>
      <c r="W20" s="22" t="s">
        <v>84</v>
      </c>
      <c r="X20" s="22" t="s">
        <v>80</v>
      </c>
      <c r="Y20" s="65">
        <v>1035</v>
      </c>
      <c r="Z20" s="41" t="s">
        <v>178</v>
      </c>
      <c r="AA20" s="1" t="s">
        <v>81</v>
      </c>
      <c r="AB20" s="28" t="s">
        <v>177</v>
      </c>
    </row>
    <row r="21" spans="1:28" x14ac:dyDescent="0.3">
      <c r="A21" s="1" t="s">
        <v>63</v>
      </c>
      <c r="B21" s="1" t="s">
        <v>46</v>
      </c>
      <c r="C21" s="27" t="s">
        <v>53</v>
      </c>
      <c r="D21" s="38">
        <v>32</v>
      </c>
      <c r="E21" s="76"/>
      <c r="F21" s="27">
        <v>1</v>
      </c>
      <c r="G21" s="76"/>
      <c r="H21" s="27"/>
      <c r="I21" s="27"/>
      <c r="J21" s="27">
        <v>0</v>
      </c>
      <c r="K21" s="76"/>
      <c r="L21" s="76"/>
      <c r="M21" s="76"/>
      <c r="N21" s="27">
        <f>SUM(L21:M21)</f>
        <v>0</v>
      </c>
      <c r="O21" s="77"/>
      <c r="P21" s="77"/>
      <c r="Q21" s="77"/>
      <c r="R21" s="77"/>
      <c r="S21" s="77"/>
      <c r="T21" s="39">
        <f>(H21*3)+((F21-H21)*2)+J21</f>
        <v>2</v>
      </c>
      <c r="U21" s="40" t="str">
        <f t="shared" si="2"/>
        <v/>
      </c>
      <c r="V21" s="22">
        <v>377</v>
      </c>
      <c r="W21" s="22" t="s">
        <v>84</v>
      </c>
      <c r="X21" s="22" t="s">
        <v>80</v>
      </c>
      <c r="Y21" s="65">
        <v>1035</v>
      </c>
      <c r="Z21" s="41" t="s">
        <v>178</v>
      </c>
      <c r="AA21" s="1" t="s">
        <v>81</v>
      </c>
      <c r="AB21" s="28" t="s">
        <v>177</v>
      </c>
    </row>
    <row r="22" spans="1:28" x14ac:dyDescent="0.3">
      <c r="A22" s="1" t="s">
        <v>63</v>
      </c>
      <c r="B22" s="1" t="s">
        <v>46</v>
      </c>
      <c r="C22" s="27" t="s">
        <v>54</v>
      </c>
      <c r="D22" s="38">
        <v>7</v>
      </c>
      <c r="E22" s="76"/>
      <c r="F22" s="27">
        <v>3</v>
      </c>
      <c r="G22" s="76"/>
      <c r="H22" s="27"/>
      <c r="I22" s="27"/>
      <c r="J22" s="27">
        <v>2</v>
      </c>
      <c r="K22" s="76"/>
      <c r="L22" s="76"/>
      <c r="M22" s="76"/>
      <c r="N22" s="27">
        <f>SUM(L22:M22)</f>
        <v>0</v>
      </c>
      <c r="O22" s="77"/>
      <c r="P22" s="77"/>
      <c r="Q22" s="77"/>
      <c r="R22" s="77"/>
      <c r="S22" s="77"/>
      <c r="T22" s="39">
        <f>(H22*3)+((F22-H22)*2)+J22</f>
        <v>8</v>
      </c>
      <c r="U22" s="40" t="str">
        <f t="shared" si="2"/>
        <v/>
      </c>
      <c r="V22" s="22">
        <v>377</v>
      </c>
      <c r="W22" s="22" t="s">
        <v>84</v>
      </c>
      <c r="X22" s="22" t="s">
        <v>80</v>
      </c>
      <c r="Y22" s="65">
        <v>1035</v>
      </c>
      <c r="Z22" s="41" t="s">
        <v>178</v>
      </c>
      <c r="AA22" s="1" t="s">
        <v>81</v>
      </c>
      <c r="AB22" s="28" t="s">
        <v>177</v>
      </c>
    </row>
    <row r="23" spans="1:28" x14ac:dyDescent="0.3">
      <c r="A23" s="1" t="s">
        <v>63</v>
      </c>
      <c r="B23" s="1" t="s">
        <v>46</v>
      </c>
      <c r="C23" s="27" t="s">
        <v>55</v>
      </c>
      <c r="D23" s="38">
        <v>13</v>
      </c>
      <c r="E23" s="76"/>
      <c r="F23" s="27">
        <v>0</v>
      </c>
      <c r="G23" s="76"/>
      <c r="H23" s="27"/>
      <c r="I23" s="27"/>
      <c r="J23" s="27">
        <v>0</v>
      </c>
      <c r="K23" s="76"/>
      <c r="L23" s="76"/>
      <c r="M23" s="76"/>
      <c r="N23" s="27">
        <f>SUM(L23:M23)</f>
        <v>0</v>
      </c>
      <c r="O23" s="77"/>
      <c r="P23" s="77"/>
      <c r="Q23" s="77"/>
      <c r="R23" s="77"/>
      <c r="S23" s="77"/>
      <c r="T23" s="39">
        <f>(H23*3)+((F23-H23)*2)+J23</f>
        <v>0</v>
      </c>
      <c r="U23" s="40" t="str">
        <f t="shared" si="2"/>
        <v/>
      </c>
      <c r="V23" s="22">
        <v>377</v>
      </c>
      <c r="W23" s="22" t="s">
        <v>84</v>
      </c>
      <c r="X23" s="22" t="s">
        <v>80</v>
      </c>
      <c r="Y23" s="65">
        <v>1035</v>
      </c>
      <c r="Z23" s="41" t="s">
        <v>178</v>
      </c>
      <c r="AA23" s="1" t="s">
        <v>81</v>
      </c>
      <c r="AB23" s="28" t="s">
        <v>177</v>
      </c>
    </row>
    <row r="24" spans="1:28" x14ac:dyDescent="0.3">
      <c r="A24" s="1" t="s">
        <v>63</v>
      </c>
      <c r="B24" s="1" t="s">
        <v>46</v>
      </c>
      <c r="C24" s="56" t="s">
        <v>39</v>
      </c>
      <c r="D24" s="1"/>
      <c r="E24" s="56">
        <v>240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0" t="str">
        <f t="shared" ref="U24" si="3">_xlfn.IFNA("",((T24+Q24+N24-R24)+(O24*2))/E24)</f>
        <v/>
      </c>
      <c r="V24" s="22">
        <v>377</v>
      </c>
      <c r="W24" s="22" t="s">
        <v>84</v>
      </c>
      <c r="X24" s="22" t="s">
        <v>80</v>
      </c>
      <c r="Y24" s="65">
        <v>1035</v>
      </c>
      <c r="Z24" s="41" t="s">
        <v>178</v>
      </c>
      <c r="AA24" s="1" t="s">
        <v>81</v>
      </c>
      <c r="AB24" s="28" t="s">
        <v>177</v>
      </c>
    </row>
    <row r="25" spans="1:28" x14ac:dyDescent="0.3">
      <c r="A25" s="43" t="s">
        <v>63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37</v>
      </c>
      <c r="G25" s="44">
        <f t="shared" si="4"/>
        <v>0</v>
      </c>
      <c r="H25" s="44">
        <f t="shared" si="4"/>
        <v>0</v>
      </c>
      <c r="I25" s="44">
        <f t="shared" si="4"/>
        <v>0</v>
      </c>
      <c r="J25" s="44">
        <f t="shared" si="4"/>
        <v>8</v>
      </c>
      <c r="K25" s="44">
        <f t="shared" si="4"/>
        <v>0</v>
      </c>
      <c r="L25" s="44">
        <f t="shared" si="4"/>
        <v>0</v>
      </c>
      <c r="M25" s="44">
        <f t="shared" si="4"/>
        <v>19</v>
      </c>
      <c r="N25" s="44">
        <f t="shared" si="4"/>
        <v>19</v>
      </c>
      <c r="O25" s="44">
        <f t="shared" si="4"/>
        <v>0</v>
      </c>
      <c r="P25" s="44">
        <f t="shared" si="4"/>
        <v>0</v>
      </c>
      <c r="Q25" s="44">
        <f t="shared" si="4"/>
        <v>0</v>
      </c>
      <c r="R25" s="44">
        <f t="shared" si="4"/>
        <v>0</v>
      </c>
      <c r="S25" s="44">
        <f t="shared" si="4"/>
        <v>0</v>
      </c>
      <c r="T25" s="44">
        <f t="shared" si="4"/>
        <v>82</v>
      </c>
      <c r="U25" s="45">
        <f>((T25+Q25+N25-R25)+(O25*2))/E25</f>
        <v>0.42083333333333334</v>
      </c>
      <c r="V25" s="46">
        <v>377</v>
      </c>
      <c r="W25" s="46" t="s">
        <v>84</v>
      </c>
      <c r="X25" s="46" t="s">
        <v>80</v>
      </c>
      <c r="Y25" s="66">
        <v>1035</v>
      </c>
      <c r="Z25" s="47" t="s">
        <v>178</v>
      </c>
      <c r="AA25" s="43" t="s">
        <v>81</v>
      </c>
      <c r="AB25" s="68" t="s">
        <v>177</v>
      </c>
    </row>
    <row r="26" spans="1:28" x14ac:dyDescent="0.3">
      <c r="A26" s="1"/>
      <c r="B26" s="1"/>
      <c r="C26" s="1"/>
      <c r="D26" s="1"/>
      <c r="F26" s="48" t="s">
        <v>41</v>
      </c>
      <c r="G26" s="49" t="e">
        <f>F25/G25</f>
        <v>#DIV/0!</v>
      </c>
      <c r="H26" s="27"/>
      <c r="I26" s="1"/>
      <c r="J26" s="48" t="s">
        <v>42</v>
      </c>
      <c r="K26" s="50" t="e">
        <f>J25/K25</f>
        <v>#DIV/0!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132</v>
      </c>
      <c r="D35" s="38">
        <v>12</v>
      </c>
      <c r="E35" s="76"/>
      <c r="F35" s="27">
        <v>10</v>
      </c>
      <c r="G35" s="76"/>
      <c r="H35" s="27"/>
      <c r="I35" s="27"/>
      <c r="J35" s="27">
        <v>8</v>
      </c>
      <c r="K35" s="76"/>
      <c r="L35" s="76"/>
      <c r="M35" s="76"/>
      <c r="N35" s="27">
        <f>SUM(L35:M35)</f>
        <v>0</v>
      </c>
      <c r="O35" s="76"/>
      <c r="P35" s="77"/>
      <c r="Q35" s="76"/>
      <c r="R35" s="76"/>
      <c r="S35" s="76"/>
      <c r="T35" s="27">
        <f>+(F35*2)+J35</f>
        <v>28</v>
      </c>
      <c r="U35" s="40" t="str">
        <f>IFERROR(((T35+Q35+N35-R35)+(O35*2))/E35,"")</f>
        <v/>
      </c>
      <c r="V35" s="22">
        <v>377</v>
      </c>
      <c r="W35" s="22" t="s">
        <v>79</v>
      </c>
      <c r="X35" s="22" t="s">
        <v>85</v>
      </c>
      <c r="Y35" s="65">
        <v>1035</v>
      </c>
      <c r="Z35" s="41"/>
      <c r="AA35" s="1" t="s">
        <v>129</v>
      </c>
      <c r="AB35" s="28" t="s">
        <v>179</v>
      </c>
    </row>
    <row r="36" spans="1:28" x14ac:dyDescent="0.3">
      <c r="A36" s="1" t="s">
        <v>46</v>
      </c>
      <c r="B36" s="1" t="s">
        <v>63</v>
      </c>
      <c r="C36" s="27" t="s">
        <v>133</v>
      </c>
      <c r="D36" s="38">
        <v>34</v>
      </c>
      <c r="E36" s="76"/>
      <c r="F36" s="27">
        <v>4</v>
      </c>
      <c r="G36" s="76"/>
      <c r="H36" s="27"/>
      <c r="I36" s="27"/>
      <c r="J36" s="27">
        <v>0</v>
      </c>
      <c r="K36" s="76"/>
      <c r="L36" s="76"/>
      <c r="M36" s="76"/>
      <c r="N36" s="27">
        <f t="shared" ref="N36:N41" si="5">SUM(L36:M36)</f>
        <v>0</v>
      </c>
      <c r="O36" s="77"/>
      <c r="P36" s="77"/>
      <c r="Q36" s="77"/>
      <c r="R36" s="77"/>
      <c r="S36" s="77"/>
      <c r="T36" s="27">
        <f t="shared" ref="T36:T45" si="6">+(F36*2)+J36</f>
        <v>8</v>
      </c>
      <c r="U36" s="40" t="str">
        <f t="shared" ref="U36:U45" si="7">IFERROR(((T36+Q36+N36-R36)+(O36*2))/E36,"")</f>
        <v/>
      </c>
      <c r="V36" s="22">
        <v>377</v>
      </c>
      <c r="W36" s="22" t="s">
        <v>79</v>
      </c>
      <c r="X36" s="22" t="s">
        <v>85</v>
      </c>
      <c r="Y36" s="65">
        <v>1035</v>
      </c>
      <c r="Z36" s="41"/>
      <c r="AA36" s="1" t="s">
        <v>129</v>
      </c>
      <c r="AB36" s="28" t="s">
        <v>179</v>
      </c>
    </row>
    <row r="37" spans="1:28" x14ac:dyDescent="0.3">
      <c r="A37" s="1" t="s">
        <v>46</v>
      </c>
      <c r="B37" s="1" t="s">
        <v>63</v>
      </c>
      <c r="C37" s="27" t="s">
        <v>134</v>
      </c>
      <c r="D37" s="38">
        <v>44</v>
      </c>
      <c r="E37" s="76"/>
      <c r="F37" s="27">
        <v>8</v>
      </c>
      <c r="G37" s="76"/>
      <c r="H37" s="27"/>
      <c r="I37" s="27"/>
      <c r="J37" s="27">
        <v>1</v>
      </c>
      <c r="K37" s="76"/>
      <c r="L37" s="76"/>
      <c r="M37" s="76"/>
      <c r="N37" s="27">
        <f t="shared" si="5"/>
        <v>0</v>
      </c>
      <c r="O37" s="77"/>
      <c r="P37" s="77"/>
      <c r="Q37" s="77"/>
      <c r="R37" s="77"/>
      <c r="S37" s="77"/>
      <c r="T37" s="27">
        <f t="shared" si="6"/>
        <v>17</v>
      </c>
      <c r="U37" s="40" t="str">
        <f t="shared" si="7"/>
        <v/>
      </c>
      <c r="V37" s="22">
        <v>377</v>
      </c>
      <c r="W37" s="22" t="s">
        <v>79</v>
      </c>
      <c r="X37" s="22" t="s">
        <v>85</v>
      </c>
      <c r="Y37" s="65">
        <v>1035</v>
      </c>
      <c r="Z37" s="41"/>
      <c r="AA37" s="1" t="s">
        <v>129</v>
      </c>
      <c r="AB37" s="28" t="s">
        <v>179</v>
      </c>
    </row>
    <row r="38" spans="1:28" x14ac:dyDescent="0.3">
      <c r="A38" s="1" t="s">
        <v>46</v>
      </c>
      <c r="B38" s="1" t="s">
        <v>63</v>
      </c>
      <c r="C38" s="27" t="s">
        <v>142</v>
      </c>
      <c r="D38" s="38">
        <v>14</v>
      </c>
      <c r="E38" s="76"/>
      <c r="F38" s="27">
        <v>2</v>
      </c>
      <c r="G38" s="76"/>
      <c r="H38" s="27"/>
      <c r="I38" s="27"/>
      <c r="J38" s="27">
        <v>1</v>
      </c>
      <c r="K38" s="76"/>
      <c r="L38" s="76"/>
      <c r="M38" s="76"/>
      <c r="N38" s="27">
        <f t="shared" si="5"/>
        <v>0</v>
      </c>
      <c r="O38" s="77"/>
      <c r="P38" s="77"/>
      <c r="Q38" s="77"/>
      <c r="R38" s="77"/>
      <c r="S38" s="77"/>
      <c r="T38" s="27">
        <f t="shared" si="6"/>
        <v>5</v>
      </c>
      <c r="U38" s="40" t="str">
        <f t="shared" si="7"/>
        <v/>
      </c>
      <c r="V38" s="22">
        <v>377</v>
      </c>
      <c r="W38" s="22" t="s">
        <v>79</v>
      </c>
      <c r="X38" s="22" t="s">
        <v>85</v>
      </c>
      <c r="Y38" s="65">
        <v>1035</v>
      </c>
      <c r="Z38" s="41"/>
      <c r="AA38" s="1" t="s">
        <v>129</v>
      </c>
      <c r="AB38" s="28" t="s">
        <v>179</v>
      </c>
    </row>
    <row r="39" spans="1:28" x14ac:dyDescent="0.3">
      <c r="A39" s="1" t="s">
        <v>46</v>
      </c>
      <c r="B39" s="1" t="s">
        <v>63</v>
      </c>
      <c r="C39" s="27" t="s">
        <v>135</v>
      </c>
      <c r="D39" s="38">
        <v>24</v>
      </c>
      <c r="E39" s="76"/>
      <c r="F39" s="27">
        <v>5</v>
      </c>
      <c r="G39" s="76"/>
      <c r="H39" s="27"/>
      <c r="I39" s="27"/>
      <c r="J39" s="27">
        <v>2</v>
      </c>
      <c r="K39" s="76"/>
      <c r="L39" s="76"/>
      <c r="M39" s="76"/>
      <c r="N39" s="27">
        <f t="shared" si="5"/>
        <v>0</v>
      </c>
      <c r="O39" s="77"/>
      <c r="P39" s="77"/>
      <c r="Q39" s="77"/>
      <c r="R39" s="77"/>
      <c r="S39" s="77"/>
      <c r="T39" s="27">
        <f t="shared" si="6"/>
        <v>12</v>
      </c>
      <c r="U39" s="40" t="str">
        <f t="shared" si="7"/>
        <v/>
      </c>
      <c r="V39" s="22">
        <v>377</v>
      </c>
      <c r="W39" s="22" t="s">
        <v>79</v>
      </c>
      <c r="X39" s="22" t="s">
        <v>85</v>
      </c>
      <c r="Y39" s="65">
        <v>1035</v>
      </c>
      <c r="Z39" s="41"/>
      <c r="AA39" s="1" t="s">
        <v>129</v>
      </c>
      <c r="AB39" s="28" t="s">
        <v>179</v>
      </c>
    </row>
    <row r="40" spans="1:28" x14ac:dyDescent="0.3">
      <c r="A40" s="1" t="s">
        <v>46</v>
      </c>
      <c r="B40" s="1" t="s">
        <v>63</v>
      </c>
      <c r="C40" s="27" t="s">
        <v>136</v>
      </c>
      <c r="D40" s="38">
        <v>23</v>
      </c>
      <c r="E40" s="76"/>
      <c r="F40" s="27">
        <v>0</v>
      </c>
      <c r="G40" s="76"/>
      <c r="H40" s="27"/>
      <c r="I40" s="27"/>
      <c r="J40" s="27">
        <v>3</v>
      </c>
      <c r="K40" s="76"/>
      <c r="L40" s="76"/>
      <c r="M40" s="76"/>
      <c r="N40" s="27">
        <f t="shared" si="5"/>
        <v>0</v>
      </c>
      <c r="O40" s="77"/>
      <c r="P40" s="77"/>
      <c r="Q40" s="77"/>
      <c r="R40" s="77"/>
      <c r="S40" s="77"/>
      <c r="T40" s="27">
        <f t="shared" si="6"/>
        <v>3</v>
      </c>
      <c r="U40" s="40" t="str">
        <f t="shared" si="7"/>
        <v/>
      </c>
      <c r="V40" s="22">
        <v>377</v>
      </c>
      <c r="W40" s="22" t="s">
        <v>79</v>
      </c>
      <c r="X40" s="22" t="s">
        <v>85</v>
      </c>
      <c r="Y40" s="65">
        <v>1035</v>
      </c>
      <c r="Z40" s="41"/>
      <c r="AA40" s="1" t="s">
        <v>129</v>
      </c>
      <c r="AB40" s="28" t="s">
        <v>179</v>
      </c>
    </row>
    <row r="41" spans="1:28" x14ac:dyDescent="0.3">
      <c r="A41" s="1" t="s">
        <v>46</v>
      </c>
      <c r="B41" s="1" t="s">
        <v>63</v>
      </c>
      <c r="C41" s="27" t="s">
        <v>137</v>
      </c>
      <c r="D41" s="38">
        <v>33</v>
      </c>
      <c r="E41" s="76"/>
      <c r="F41" s="27">
        <v>3</v>
      </c>
      <c r="G41" s="76"/>
      <c r="H41" s="27"/>
      <c r="I41" s="27"/>
      <c r="J41" s="27">
        <v>2</v>
      </c>
      <c r="K41" s="76"/>
      <c r="L41" s="76"/>
      <c r="M41" s="76"/>
      <c r="N41" s="27">
        <f t="shared" si="5"/>
        <v>0</v>
      </c>
      <c r="O41" s="77"/>
      <c r="P41" s="77"/>
      <c r="Q41" s="77"/>
      <c r="R41" s="77"/>
      <c r="S41" s="77"/>
      <c r="T41" s="27">
        <f t="shared" si="6"/>
        <v>8</v>
      </c>
      <c r="U41" s="40" t="str">
        <f t="shared" si="7"/>
        <v/>
      </c>
      <c r="V41" s="22">
        <v>377</v>
      </c>
      <c r="W41" s="22" t="s">
        <v>79</v>
      </c>
      <c r="X41" s="22" t="s">
        <v>85</v>
      </c>
      <c r="Y41" s="65">
        <v>1035</v>
      </c>
      <c r="Z41" s="41"/>
      <c r="AA41" s="1" t="s">
        <v>129</v>
      </c>
      <c r="AB41" s="28" t="s">
        <v>179</v>
      </c>
    </row>
    <row r="42" spans="1:28" x14ac:dyDescent="0.3">
      <c r="A42" s="1" t="s">
        <v>46</v>
      </c>
      <c r="B42" s="1" t="s">
        <v>63</v>
      </c>
      <c r="C42" s="27" t="s">
        <v>138</v>
      </c>
      <c r="D42" s="38">
        <v>10</v>
      </c>
      <c r="E42" s="76"/>
      <c r="F42" s="27">
        <v>5</v>
      </c>
      <c r="G42" s="76"/>
      <c r="H42" s="27"/>
      <c r="I42" s="27"/>
      <c r="J42" s="27">
        <v>5</v>
      </c>
      <c r="K42" s="76"/>
      <c r="L42" s="76"/>
      <c r="M42" s="76"/>
      <c r="N42" s="27">
        <f>SUM(L42:M42)</f>
        <v>0</v>
      </c>
      <c r="O42" s="77"/>
      <c r="P42" s="77"/>
      <c r="Q42" s="77"/>
      <c r="R42" s="77"/>
      <c r="S42" s="77"/>
      <c r="T42" s="27">
        <f t="shared" si="6"/>
        <v>15</v>
      </c>
      <c r="U42" s="40" t="str">
        <f t="shared" si="7"/>
        <v/>
      </c>
      <c r="V42" s="22">
        <v>377</v>
      </c>
      <c r="W42" s="22" t="s">
        <v>79</v>
      </c>
      <c r="X42" s="22" t="s">
        <v>85</v>
      </c>
      <c r="Y42" s="65">
        <v>1035</v>
      </c>
      <c r="Z42" s="41"/>
      <c r="AA42" s="1" t="s">
        <v>129</v>
      </c>
      <c r="AB42" s="28" t="s">
        <v>179</v>
      </c>
    </row>
    <row r="43" spans="1:28" x14ac:dyDescent="0.3">
      <c r="A43" s="1" t="s">
        <v>46</v>
      </c>
      <c r="B43" s="1" t="s">
        <v>63</v>
      </c>
      <c r="C43" s="27" t="s">
        <v>139</v>
      </c>
      <c r="D43" s="38">
        <v>32</v>
      </c>
      <c r="E43" s="76"/>
      <c r="F43" s="27">
        <v>3</v>
      </c>
      <c r="G43" s="76"/>
      <c r="H43" s="27"/>
      <c r="I43" s="27"/>
      <c r="J43" s="27">
        <v>0</v>
      </c>
      <c r="K43" s="76"/>
      <c r="L43" s="76"/>
      <c r="M43" s="76"/>
      <c r="N43" s="27">
        <f>SUM(L43:M43)</f>
        <v>0</v>
      </c>
      <c r="O43" s="77"/>
      <c r="P43" s="77"/>
      <c r="Q43" s="77"/>
      <c r="R43" s="77"/>
      <c r="S43" s="77"/>
      <c r="T43" s="27">
        <f t="shared" si="6"/>
        <v>6</v>
      </c>
      <c r="U43" s="40" t="str">
        <f t="shared" si="7"/>
        <v/>
      </c>
      <c r="V43" s="22">
        <v>377</v>
      </c>
      <c r="W43" s="22" t="s">
        <v>79</v>
      </c>
      <c r="X43" s="22" t="s">
        <v>85</v>
      </c>
      <c r="Y43" s="65">
        <v>1035</v>
      </c>
      <c r="Z43" s="41"/>
      <c r="AA43" s="1" t="s">
        <v>129</v>
      </c>
      <c r="AB43" s="28" t="s">
        <v>179</v>
      </c>
    </row>
    <row r="44" spans="1:28" x14ac:dyDescent="0.3">
      <c r="A44" s="1" t="s">
        <v>46</v>
      </c>
      <c r="B44" s="1" t="s">
        <v>63</v>
      </c>
      <c r="C44" s="27" t="s">
        <v>140</v>
      </c>
      <c r="D44" s="38">
        <v>22</v>
      </c>
      <c r="E44" s="76"/>
      <c r="F44" s="27">
        <v>2</v>
      </c>
      <c r="G44" s="76"/>
      <c r="H44" s="27"/>
      <c r="I44" s="27"/>
      <c r="J44" s="27">
        <v>0</v>
      </c>
      <c r="K44" s="76"/>
      <c r="L44" s="76"/>
      <c r="M44" s="76"/>
      <c r="N44" s="27">
        <f>SUM(L44:M44)</f>
        <v>0</v>
      </c>
      <c r="O44" s="77"/>
      <c r="P44" s="77"/>
      <c r="Q44" s="77"/>
      <c r="R44" s="77"/>
      <c r="S44" s="77"/>
      <c r="T44" s="27">
        <f t="shared" si="6"/>
        <v>4</v>
      </c>
      <c r="U44" s="40" t="str">
        <f t="shared" si="7"/>
        <v/>
      </c>
      <c r="V44" s="22">
        <v>377</v>
      </c>
      <c r="W44" s="22" t="s">
        <v>79</v>
      </c>
      <c r="X44" s="22" t="s">
        <v>85</v>
      </c>
      <c r="Y44" s="65">
        <v>1035</v>
      </c>
      <c r="Z44" s="41"/>
      <c r="AA44" s="1" t="s">
        <v>129</v>
      </c>
      <c r="AB44" s="28" t="s">
        <v>179</v>
      </c>
    </row>
    <row r="45" spans="1:28" x14ac:dyDescent="0.3">
      <c r="A45" s="1" t="s">
        <v>46</v>
      </c>
      <c r="B45" s="1" t="s">
        <v>63</v>
      </c>
      <c r="C45" s="27" t="s">
        <v>141</v>
      </c>
      <c r="D45" s="38">
        <v>20</v>
      </c>
      <c r="E45" s="76"/>
      <c r="F45" s="27">
        <v>1</v>
      </c>
      <c r="G45" s="76"/>
      <c r="H45" s="27"/>
      <c r="I45" s="27"/>
      <c r="J45" s="27">
        <v>0</v>
      </c>
      <c r="K45" s="76"/>
      <c r="L45" s="76"/>
      <c r="M45" s="76"/>
      <c r="N45" s="27">
        <f>SUM(L45:M45)</f>
        <v>0</v>
      </c>
      <c r="O45" s="77"/>
      <c r="P45" s="77"/>
      <c r="Q45" s="77"/>
      <c r="R45" s="77"/>
      <c r="S45" s="77"/>
      <c r="T45" s="27">
        <f t="shared" si="6"/>
        <v>2</v>
      </c>
      <c r="U45" s="40" t="str">
        <f t="shared" si="7"/>
        <v/>
      </c>
      <c r="V45" s="22">
        <v>377</v>
      </c>
      <c r="W45" s="22" t="s">
        <v>79</v>
      </c>
      <c r="X45" s="22" t="s">
        <v>85</v>
      </c>
      <c r="Y45" s="65">
        <v>1035</v>
      </c>
      <c r="Z45" s="41"/>
      <c r="AA45" s="1" t="s">
        <v>129</v>
      </c>
      <c r="AB45" s="28" t="s">
        <v>179</v>
      </c>
    </row>
    <row r="46" spans="1:28" x14ac:dyDescent="0.3">
      <c r="A46" s="1" t="s">
        <v>46</v>
      </c>
      <c r="B46" s="1" t="s">
        <v>63</v>
      </c>
      <c r="C46" s="56" t="s">
        <v>39</v>
      </c>
      <c r="D46" s="1"/>
      <c r="E46" s="56">
        <v>240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42"/>
      <c r="R46" s="42"/>
      <c r="S46" s="42"/>
      <c r="T46" s="27"/>
      <c r="U46" s="40" t="str">
        <f t="shared" ref="U46" si="8">_xlfn.IFNA("",((T46+Q46+N46-R46)+(O46*2))/E46)</f>
        <v/>
      </c>
      <c r="V46" s="22">
        <v>377</v>
      </c>
      <c r="W46" s="22" t="s">
        <v>79</v>
      </c>
      <c r="X46" s="22" t="s">
        <v>85</v>
      </c>
      <c r="Y46" s="65">
        <v>1035</v>
      </c>
      <c r="Z46" s="41"/>
      <c r="AA46" s="1" t="s">
        <v>129</v>
      </c>
      <c r="AB46" s="28" t="s">
        <v>179</v>
      </c>
    </row>
    <row r="47" spans="1:28" x14ac:dyDescent="0.3">
      <c r="A47" s="43" t="s">
        <v>46</v>
      </c>
      <c r="B47" s="43" t="s">
        <v>63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43</v>
      </c>
      <c r="G47" s="44">
        <f t="shared" si="9"/>
        <v>0</v>
      </c>
      <c r="H47" s="44">
        <f t="shared" si="9"/>
        <v>0</v>
      </c>
      <c r="I47" s="44">
        <f t="shared" si="9"/>
        <v>0</v>
      </c>
      <c r="J47" s="44">
        <f t="shared" si="9"/>
        <v>22</v>
      </c>
      <c r="K47" s="44">
        <f t="shared" si="9"/>
        <v>0</v>
      </c>
      <c r="L47" s="44">
        <f t="shared" si="9"/>
        <v>0</v>
      </c>
      <c r="M47" s="44">
        <f t="shared" si="9"/>
        <v>0</v>
      </c>
      <c r="N47" s="44">
        <f t="shared" si="9"/>
        <v>0</v>
      </c>
      <c r="O47" s="44">
        <f t="shared" si="9"/>
        <v>0</v>
      </c>
      <c r="P47" s="44">
        <f t="shared" si="9"/>
        <v>0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108</v>
      </c>
      <c r="U47" s="45">
        <f>((T47+Q47+N47-R47)+(O47*2))/E47</f>
        <v>0.45</v>
      </c>
      <c r="V47" s="46">
        <v>377</v>
      </c>
      <c r="W47" s="46" t="s">
        <v>79</v>
      </c>
      <c r="X47" s="46" t="s">
        <v>85</v>
      </c>
      <c r="Y47" s="66">
        <v>1035</v>
      </c>
      <c r="Z47" s="47"/>
      <c r="AA47" s="43" t="s">
        <v>129</v>
      </c>
      <c r="AB47" s="68" t="s">
        <v>179</v>
      </c>
    </row>
    <row r="48" spans="1:28" x14ac:dyDescent="0.3">
      <c r="A48" s="1"/>
      <c r="B48" s="1"/>
      <c r="C48" s="1"/>
      <c r="D48" s="1"/>
      <c r="F48" s="48" t="s">
        <v>41</v>
      </c>
      <c r="G48" s="49" t="e">
        <f>F47/G47</f>
        <v>#DIV/0!</v>
      </c>
      <c r="H48" s="27"/>
      <c r="I48" s="1"/>
      <c r="J48" s="48" t="s">
        <v>42</v>
      </c>
      <c r="K48" s="50" t="e">
        <f>J47/K47</f>
        <v>#DIV/0!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271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2551-E1BF-4AA3-A2D7-42D4E52F7F4D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  <col min="28" max="28" width="8.88671875" customWidth="1"/>
  </cols>
  <sheetData>
    <row r="1" spans="1:28" x14ac:dyDescent="0.3">
      <c r="Z1" s="62" t="s">
        <v>253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171</v>
      </c>
      <c r="D4" s="7" t="s">
        <v>5</v>
      </c>
      <c r="E4" s="8"/>
      <c r="F4" s="5"/>
      <c r="G4" s="1"/>
      <c r="J4" s="15" t="s">
        <v>181</v>
      </c>
      <c r="K4" s="16" t="s">
        <v>45</v>
      </c>
      <c r="L4" s="17"/>
      <c r="M4" s="18"/>
      <c r="N4" s="19">
        <v>29</v>
      </c>
      <c r="O4" s="19">
        <v>18</v>
      </c>
      <c r="P4" s="19">
        <v>24</v>
      </c>
      <c r="Q4" s="19">
        <v>23</v>
      </c>
      <c r="R4" s="20"/>
      <c r="S4" s="21">
        <f>SUM(N4:R4)</f>
        <v>94</v>
      </c>
      <c r="T4" s="22">
        <v>387</v>
      </c>
    </row>
    <row r="5" spans="1:28" x14ac:dyDescent="0.3">
      <c r="B5" s="1"/>
      <c r="C5" s="6" t="s">
        <v>180</v>
      </c>
      <c r="D5" s="7" t="s">
        <v>6</v>
      </c>
      <c r="E5" s="1"/>
      <c r="F5" s="1"/>
      <c r="G5" s="1"/>
      <c r="J5" s="15" t="s">
        <v>181</v>
      </c>
      <c r="K5" s="16" t="s">
        <v>68</v>
      </c>
      <c r="L5" s="17"/>
      <c r="M5" s="18"/>
      <c r="N5" s="19">
        <v>15</v>
      </c>
      <c r="O5" s="19">
        <v>26</v>
      </c>
      <c r="P5" s="19">
        <v>22</v>
      </c>
      <c r="Q5" s="19">
        <v>25</v>
      </c>
      <c r="R5" s="20"/>
      <c r="S5" s="21">
        <f>SUM(N5:R5)</f>
        <v>88</v>
      </c>
      <c r="T5" s="22">
        <v>387</v>
      </c>
      <c r="U5" s="1"/>
      <c r="V5" s="1"/>
      <c r="W5" s="1"/>
    </row>
    <row r="6" spans="1:28" x14ac:dyDescent="0.3">
      <c r="C6" s="23">
        <v>1102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387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17</v>
      </c>
      <c r="E13" s="27" t="s">
        <v>245</v>
      </c>
      <c r="F13" s="27"/>
      <c r="G13" s="27"/>
      <c r="H13" s="27"/>
      <c r="I13" s="27"/>
      <c r="J13" s="27"/>
      <c r="K13" s="27"/>
      <c r="L13" s="76"/>
      <c r="M13" s="27"/>
      <c r="N13" s="27"/>
      <c r="O13" s="27"/>
      <c r="P13" s="39"/>
      <c r="Q13" s="76"/>
      <c r="R13" s="76"/>
      <c r="S13" s="76"/>
      <c r="T13" s="27"/>
      <c r="U13" s="40" t="str">
        <f>IFERROR(((T13+Q13+N13-R13)+(O13*2))/E13,"")</f>
        <v/>
      </c>
      <c r="V13" s="22">
        <v>387</v>
      </c>
      <c r="W13" s="22" t="s">
        <v>84</v>
      </c>
      <c r="X13" s="22" t="s">
        <v>85</v>
      </c>
      <c r="Y13" s="65">
        <v>1102</v>
      </c>
      <c r="Z13" s="41" t="s">
        <v>182</v>
      </c>
      <c r="AA13" s="1" t="s">
        <v>103</v>
      </c>
      <c r="AB13" s="28" t="s">
        <v>170</v>
      </c>
    </row>
    <row r="14" spans="1:28" x14ac:dyDescent="0.3">
      <c r="A14" s="1" t="s">
        <v>67</v>
      </c>
      <c r="B14" s="1" t="s">
        <v>46</v>
      </c>
      <c r="C14" s="27" t="s">
        <v>57</v>
      </c>
      <c r="D14" s="38">
        <v>44</v>
      </c>
      <c r="E14" s="27" t="s">
        <v>245</v>
      </c>
      <c r="F14" s="27"/>
      <c r="G14" s="27"/>
      <c r="H14" s="27"/>
      <c r="I14" s="27"/>
      <c r="J14" s="27"/>
      <c r="K14" s="27"/>
      <c r="L14" s="76"/>
      <c r="M14" s="27"/>
      <c r="N14" s="27"/>
      <c r="O14" s="39"/>
      <c r="P14" s="39"/>
      <c r="Q14" s="77"/>
      <c r="R14" s="77"/>
      <c r="S14" s="77"/>
      <c r="T14" s="39"/>
      <c r="U14" s="40" t="str">
        <f t="shared" ref="U14:U23" si="0">IFERROR(((T14+Q14+N14-R14)+(O14*2))/E14,"")</f>
        <v/>
      </c>
      <c r="V14" s="22">
        <v>387</v>
      </c>
      <c r="W14" s="22" t="s">
        <v>84</v>
      </c>
      <c r="X14" s="22" t="s">
        <v>85</v>
      </c>
      <c r="Y14" s="65">
        <v>1102</v>
      </c>
      <c r="Z14" s="41" t="s">
        <v>182</v>
      </c>
      <c r="AA14" s="1" t="s">
        <v>103</v>
      </c>
      <c r="AB14" s="28" t="s">
        <v>170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6</v>
      </c>
      <c r="E15" s="27">
        <v>41</v>
      </c>
      <c r="F15" s="27">
        <v>10</v>
      </c>
      <c r="G15" s="27">
        <v>21</v>
      </c>
      <c r="H15" s="27"/>
      <c r="I15" s="27"/>
      <c r="J15" s="27">
        <v>5</v>
      </c>
      <c r="K15" s="27">
        <v>6</v>
      </c>
      <c r="L15" s="76"/>
      <c r="M15" s="27">
        <v>6</v>
      </c>
      <c r="N15" s="27">
        <f t="shared" ref="N15" si="1">SUM(L15:M15)</f>
        <v>6</v>
      </c>
      <c r="O15" s="39">
        <v>3</v>
      </c>
      <c r="P15" s="39">
        <v>4</v>
      </c>
      <c r="Q15" s="77"/>
      <c r="R15" s="77"/>
      <c r="S15" s="77"/>
      <c r="T15" s="39">
        <f t="shared" ref="T15:T18" si="2">(H15*3)+((F15-H15)*2)+J15</f>
        <v>25</v>
      </c>
      <c r="U15" s="40">
        <f t="shared" si="0"/>
        <v>0.90243902439024393</v>
      </c>
      <c r="V15" s="22">
        <v>387</v>
      </c>
      <c r="W15" s="22" t="s">
        <v>84</v>
      </c>
      <c r="X15" s="22" t="s">
        <v>85</v>
      </c>
      <c r="Y15" s="65">
        <v>1102</v>
      </c>
      <c r="Z15" s="41" t="s">
        <v>182</v>
      </c>
      <c r="AA15" s="1" t="s">
        <v>103</v>
      </c>
      <c r="AB15" s="28" t="s">
        <v>170</v>
      </c>
    </row>
    <row r="16" spans="1:28" x14ac:dyDescent="0.3">
      <c r="A16" s="1" t="s">
        <v>67</v>
      </c>
      <c r="B16" s="1" t="s">
        <v>46</v>
      </c>
      <c r="C16" s="27" t="s">
        <v>106</v>
      </c>
      <c r="D16" s="38">
        <v>8</v>
      </c>
      <c r="E16" s="27">
        <v>18</v>
      </c>
      <c r="F16" s="27">
        <v>2</v>
      </c>
      <c r="G16" s="27">
        <v>3</v>
      </c>
      <c r="H16" s="27"/>
      <c r="I16" s="27"/>
      <c r="J16" s="27">
        <v>4</v>
      </c>
      <c r="K16" s="27">
        <v>5</v>
      </c>
      <c r="L16" s="76"/>
      <c r="M16" s="27">
        <v>1</v>
      </c>
      <c r="N16" s="27">
        <f t="shared" ref="N16:N18" si="3">SUM(L16:M16)</f>
        <v>1</v>
      </c>
      <c r="O16" s="39">
        <v>5</v>
      </c>
      <c r="P16" s="39">
        <v>1</v>
      </c>
      <c r="Q16" s="77"/>
      <c r="R16" s="77"/>
      <c r="S16" s="77"/>
      <c r="T16" s="39">
        <f t="shared" si="2"/>
        <v>8</v>
      </c>
      <c r="U16" s="40">
        <f t="shared" si="0"/>
        <v>1.0555555555555556</v>
      </c>
      <c r="V16" s="22">
        <v>387</v>
      </c>
      <c r="W16" s="22" t="s">
        <v>84</v>
      </c>
      <c r="X16" s="22" t="s">
        <v>85</v>
      </c>
      <c r="Y16" s="65">
        <v>1102</v>
      </c>
      <c r="Z16" s="41" t="s">
        <v>182</v>
      </c>
      <c r="AA16" s="1" t="s">
        <v>103</v>
      </c>
      <c r="AB16" s="28" t="s">
        <v>170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33</v>
      </c>
      <c r="E17" s="27">
        <v>41</v>
      </c>
      <c r="F17" s="27">
        <v>3</v>
      </c>
      <c r="G17" s="27">
        <v>11</v>
      </c>
      <c r="H17" s="27"/>
      <c r="I17" s="27"/>
      <c r="J17" s="27">
        <v>4</v>
      </c>
      <c r="K17" s="27">
        <v>11</v>
      </c>
      <c r="L17" s="76"/>
      <c r="M17" s="27">
        <v>15</v>
      </c>
      <c r="N17" s="27">
        <f t="shared" si="3"/>
        <v>15</v>
      </c>
      <c r="O17" s="39">
        <v>3</v>
      </c>
      <c r="P17" s="39">
        <v>5</v>
      </c>
      <c r="Q17" s="77"/>
      <c r="R17" s="77"/>
      <c r="S17" s="77"/>
      <c r="T17" s="39">
        <f t="shared" si="2"/>
        <v>10</v>
      </c>
      <c r="U17" s="40">
        <f t="shared" si="0"/>
        <v>0.75609756097560976</v>
      </c>
      <c r="V17" s="22">
        <v>387</v>
      </c>
      <c r="W17" s="22" t="s">
        <v>84</v>
      </c>
      <c r="X17" s="22" t="s">
        <v>85</v>
      </c>
      <c r="Y17" s="65">
        <v>1102</v>
      </c>
      <c r="Z17" s="41" t="s">
        <v>182</v>
      </c>
      <c r="AA17" s="1" t="s">
        <v>103</v>
      </c>
      <c r="AB17" s="28" t="s">
        <v>170</v>
      </c>
    </row>
    <row r="18" spans="1:28" x14ac:dyDescent="0.3">
      <c r="A18" s="1" t="s">
        <v>67</v>
      </c>
      <c r="B18" s="1" t="s">
        <v>46</v>
      </c>
      <c r="C18" s="27" t="s">
        <v>154</v>
      </c>
      <c r="D18" s="38">
        <v>25</v>
      </c>
      <c r="E18" s="27">
        <v>16</v>
      </c>
      <c r="F18" s="27">
        <v>3</v>
      </c>
      <c r="G18" s="27">
        <v>6</v>
      </c>
      <c r="H18" s="27"/>
      <c r="I18" s="27"/>
      <c r="J18" s="27">
        <v>0</v>
      </c>
      <c r="K18" s="27">
        <v>0</v>
      </c>
      <c r="L18" s="76"/>
      <c r="M18" s="27">
        <v>4</v>
      </c>
      <c r="N18" s="27">
        <f t="shared" si="3"/>
        <v>4</v>
      </c>
      <c r="O18" s="39">
        <v>0</v>
      </c>
      <c r="P18" s="39">
        <v>4</v>
      </c>
      <c r="Q18" s="77"/>
      <c r="R18" s="77"/>
      <c r="S18" s="77"/>
      <c r="T18" s="39">
        <f t="shared" si="2"/>
        <v>6</v>
      </c>
      <c r="U18" s="40">
        <f t="shared" si="0"/>
        <v>0.625</v>
      </c>
      <c r="V18" s="22">
        <v>387</v>
      </c>
      <c r="W18" s="22" t="s">
        <v>84</v>
      </c>
      <c r="X18" s="22" t="s">
        <v>85</v>
      </c>
      <c r="Y18" s="65">
        <v>1102</v>
      </c>
      <c r="Z18" s="41" t="s">
        <v>182</v>
      </c>
      <c r="AA18" s="1" t="s">
        <v>103</v>
      </c>
      <c r="AB18" s="28" t="s">
        <v>170</v>
      </c>
    </row>
    <row r="19" spans="1:28" x14ac:dyDescent="0.3">
      <c r="A19" s="1" t="s">
        <v>67</v>
      </c>
      <c r="B19" s="1" t="s">
        <v>46</v>
      </c>
      <c r="C19" s="27" t="s">
        <v>51</v>
      </c>
      <c r="D19" s="38">
        <v>24</v>
      </c>
      <c r="E19" s="27">
        <v>20</v>
      </c>
      <c r="F19" s="27">
        <v>2</v>
      </c>
      <c r="G19" s="27">
        <v>4</v>
      </c>
      <c r="H19" s="27"/>
      <c r="I19" s="27"/>
      <c r="J19" s="27">
        <v>4</v>
      </c>
      <c r="K19" s="27">
        <v>4</v>
      </c>
      <c r="L19" s="76"/>
      <c r="M19" s="27">
        <v>13</v>
      </c>
      <c r="N19" s="27">
        <f>SUM(L19:M19)</f>
        <v>13</v>
      </c>
      <c r="O19" s="39">
        <v>0</v>
      </c>
      <c r="P19" s="39">
        <v>5</v>
      </c>
      <c r="Q19" s="77"/>
      <c r="R19" s="77"/>
      <c r="S19" s="77"/>
      <c r="T19" s="39">
        <f>(H19*3)+((F19-H19)*2)+J19</f>
        <v>8</v>
      </c>
      <c r="U19" s="40">
        <f t="shared" si="0"/>
        <v>1.05</v>
      </c>
      <c r="V19" s="22">
        <v>387</v>
      </c>
      <c r="W19" s="22" t="s">
        <v>84</v>
      </c>
      <c r="X19" s="22" t="s">
        <v>85</v>
      </c>
      <c r="Y19" s="65">
        <v>1102</v>
      </c>
      <c r="Z19" s="41" t="s">
        <v>182</v>
      </c>
      <c r="AA19" s="1" t="s">
        <v>103</v>
      </c>
      <c r="AB19" s="28" t="s">
        <v>170</v>
      </c>
    </row>
    <row r="20" spans="1:28" x14ac:dyDescent="0.3">
      <c r="A20" s="1" t="s">
        <v>67</v>
      </c>
      <c r="B20" s="1" t="s">
        <v>46</v>
      </c>
      <c r="C20" s="27" t="s">
        <v>52</v>
      </c>
      <c r="D20" s="38">
        <v>11</v>
      </c>
      <c r="E20" s="27">
        <v>27</v>
      </c>
      <c r="F20" s="27">
        <v>4</v>
      </c>
      <c r="G20" s="27">
        <v>8</v>
      </c>
      <c r="H20" s="27"/>
      <c r="I20" s="27"/>
      <c r="J20" s="27">
        <v>2</v>
      </c>
      <c r="K20" s="27">
        <v>2</v>
      </c>
      <c r="L20" s="76"/>
      <c r="M20" s="27">
        <v>1</v>
      </c>
      <c r="N20" s="27">
        <f>SUM(L20:M20)</f>
        <v>1</v>
      </c>
      <c r="O20" s="39">
        <v>3</v>
      </c>
      <c r="P20" s="39">
        <v>1</v>
      </c>
      <c r="Q20" s="77"/>
      <c r="R20" s="77"/>
      <c r="S20" s="77"/>
      <c r="T20" s="39">
        <f>(H20*3)+((F20-H20)*2)+J20</f>
        <v>10</v>
      </c>
      <c r="U20" s="40">
        <f t="shared" si="0"/>
        <v>0.62962962962962965</v>
      </c>
      <c r="V20" s="22">
        <v>387</v>
      </c>
      <c r="W20" s="22" t="s">
        <v>84</v>
      </c>
      <c r="X20" s="22" t="s">
        <v>85</v>
      </c>
      <c r="Y20" s="65">
        <v>1102</v>
      </c>
      <c r="Z20" s="41" t="s">
        <v>182</v>
      </c>
      <c r="AA20" s="1" t="s">
        <v>103</v>
      </c>
      <c r="AB20" s="28" t="s">
        <v>170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32</v>
      </c>
      <c r="E21" s="27">
        <v>31</v>
      </c>
      <c r="F21" s="27">
        <v>1</v>
      </c>
      <c r="G21" s="27">
        <v>5</v>
      </c>
      <c r="H21" s="27"/>
      <c r="I21" s="27"/>
      <c r="J21" s="27">
        <v>6</v>
      </c>
      <c r="K21" s="27">
        <v>9</v>
      </c>
      <c r="L21" s="76"/>
      <c r="M21" s="27">
        <v>11</v>
      </c>
      <c r="N21" s="27">
        <f>SUM(L21:M21)</f>
        <v>11</v>
      </c>
      <c r="O21" s="39">
        <v>0</v>
      </c>
      <c r="P21" s="39">
        <v>5</v>
      </c>
      <c r="Q21" s="77"/>
      <c r="R21" s="77"/>
      <c r="S21" s="77"/>
      <c r="T21" s="39">
        <f>(H21*3)+((F21-H21)*2)+J21</f>
        <v>8</v>
      </c>
      <c r="U21" s="40">
        <f t="shared" si="0"/>
        <v>0.61290322580645162</v>
      </c>
      <c r="V21" s="22">
        <v>387</v>
      </c>
      <c r="W21" s="22" t="s">
        <v>84</v>
      </c>
      <c r="X21" s="22" t="s">
        <v>85</v>
      </c>
      <c r="Y21" s="65">
        <v>1102</v>
      </c>
      <c r="Z21" s="41" t="s">
        <v>182</v>
      </c>
      <c r="AA21" s="1" t="s">
        <v>103</v>
      </c>
      <c r="AB21" s="28" t="s">
        <v>170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7</v>
      </c>
      <c r="E22" s="27">
        <v>25</v>
      </c>
      <c r="F22" s="27">
        <v>1</v>
      </c>
      <c r="G22" s="27">
        <v>4</v>
      </c>
      <c r="H22" s="27"/>
      <c r="I22" s="27"/>
      <c r="J22" s="27">
        <v>0</v>
      </c>
      <c r="K22" s="27">
        <v>0</v>
      </c>
      <c r="L22" s="76"/>
      <c r="M22" s="27">
        <v>3</v>
      </c>
      <c r="N22" s="27">
        <f>SUM(L22:M22)</f>
        <v>3</v>
      </c>
      <c r="O22" s="39">
        <v>0</v>
      </c>
      <c r="P22" s="39">
        <v>0</v>
      </c>
      <c r="Q22" s="77"/>
      <c r="R22" s="77"/>
      <c r="S22" s="77"/>
      <c r="T22" s="39">
        <f>(H22*3)+((F22-H22)*2)+J22</f>
        <v>2</v>
      </c>
      <c r="U22" s="40">
        <f t="shared" si="0"/>
        <v>0.2</v>
      </c>
      <c r="V22" s="22">
        <v>387</v>
      </c>
      <c r="W22" s="22" t="s">
        <v>84</v>
      </c>
      <c r="X22" s="22" t="s">
        <v>85</v>
      </c>
      <c r="Y22" s="65">
        <v>1102</v>
      </c>
      <c r="Z22" s="41" t="s">
        <v>182</v>
      </c>
      <c r="AA22" s="1" t="s">
        <v>103</v>
      </c>
      <c r="AB22" s="28" t="s">
        <v>170</v>
      </c>
    </row>
    <row r="23" spans="1:28" x14ac:dyDescent="0.3">
      <c r="A23" s="1" t="s">
        <v>67</v>
      </c>
      <c r="B23" s="1" t="s">
        <v>46</v>
      </c>
      <c r="C23" s="27" t="s">
        <v>55</v>
      </c>
      <c r="D23" s="38">
        <v>13</v>
      </c>
      <c r="E23" s="27">
        <v>21</v>
      </c>
      <c r="F23" s="27">
        <v>8</v>
      </c>
      <c r="G23" s="27">
        <v>10</v>
      </c>
      <c r="H23" s="27"/>
      <c r="I23" s="27"/>
      <c r="J23" s="27">
        <v>1</v>
      </c>
      <c r="K23" s="27">
        <v>2</v>
      </c>
      <c r="L23" s="76"/>
      <c r="M23" s="27">
        <v>4</v>
      </c>
      <c r="N23" s="27">
        <f>SUM(L23:M23)</f>
        <v>4</v>
      </c>
      <c r="O23" s="39">
        <v>0</v>
      </c>
      <c r="P23" s="39">
        <v>5</v>
      </c>
      <c r="Q23" s="77"/>
      <c r="R23" s="77"/>
      <c r="S23" s="77"/>
      <c r="T23" s="39">
        <f>(H23*3)+((F23-H23)*2)+J23</f>
        <v>17</v>
      </c>
      <c r="U23" s="40">
        <f t="shared" si="0"/>
        <v>1</v>
      </c>
      <c r="V23" s="22">
        <v>387</v>
      </c>
      <c r="W23" s="22" t="s">
        <v>84</v>
      </c>
      <c r="X23" s="22" t="s">
        <v>85</v>
      </c>
      <c r="Y23" s="65">
        <v>1102</v>
      </c>
      <c r="Z23" s="41" t="s">
        <v>182</v>
      </c>
      <c r="AA23" s="1" t="s">
        <v>103</v>
      </c>
      <c r="AB23" s="28" t="s">
        <v>170</v>
      </c>
    </row>
    <row r="24" spans="1:28" x14ac:dyDescent="0.3">
      <c r="A24" s="1" t="s">
        <v>67</v>
      </c>
      <c r="B24" s="1" t="s">
        <v>46</v>
      </c>
      <c r="C24" s="56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6">
        <v>9</v>
      </c>
      <c r="R24" s="56">
        <v>37</v>
      </c>
      <c r="S24" s="42"/>
      <c r="T24" s="42"/>
      <c r="U24" s="40" t="str">
        <f t="shared" ref="U24" si="4">_xlfn.IFNA("",((T24+Q24+N24-R24)+(O24*2))/E24)</f>
        <v/>
      </c>
      <c r="V24" s="22">
        <v>387</v>
      </c>
      <c r="W24" s="22" t="s">
        <v>84</v>
      </c>
      <c r="X24" s="22" t="s">
        <v>85</v>
      </c>
      <c r="Y24" s="65">
        <v>1102</v>
      </c>
      <c r="Z24" s="41" t="s">
        <v>182</v>
      </c>
      <c r="AA24" s="1" t="s">
        <v>103</v>
      </c>
      <c r="AB24" s="28" t="s">
        <v>170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5">SUM(E13:E24)</f>
        <v>240</v>
      </c>
      <c r="F25" s="44">
        <f t="shared" si="5"/>
        <v>34</v>
      </c>
      <c r="G25" s="44">
        <f t="shared" si="5"/>
        <v>72</v>
      </c>
      <c r="H25" s="44">
        <f t="shared" si="5"/>
        <v>0</v>
      </c>
      <c r="I25" s="44">
        <f t="shared" si="5"/>
        <v>0</v>
      </c>
      <c r="J25" s="44">
        <f t="shared" si="5"/>
        <v>26</v>
      </c>
      <c r="K25" s="44">
        <f t="shared" si="5"/>
        <v>39</v>
      </c>
      <c r="L25" s="44">
        <f t="shared" si="5"/>
        <v>0</v>
      </c>
      <c r="M25" s="44">
        <f t="shared" si="5"/>
        <v>58</v>
      </c>
      <c r="N25" s="44">
        <f t="shared" si="5"/>
        <v>58</v>
      </c>
      <c r="O25" s="44">
        <f t="shared" si="5"/>
        <v>14</v>
      </c>
      <c r="P25" s="44">
        <f t="shared" si="5"/>
        <v>30</v>
      </c>
      <c r="Q25" s="44">
        <f t="shared" si="5"/>
        <v>9</v>
      </c>
      <c r="R25" s="44">
        <f t="shared" si="5"/>
        <v>37</v>
      </c>
      <c r="S25" s="44">
        <f t="shared" si="5"/>
        <v>0</v>
      </c>
      <c r="T25" s="44">
        <f t="shared" si="5"/>
        <v>94</v>
      </c>
      <c r="U25" s="45">
        <f>((T25+Q25+N25-R25)+(O25*2))/E25</f>
        <v>0.6333333333333333</v>
      </c>
      <c r="V25" s="46">
        <v>387</v>
      </c>
      <c r="W25" s="46" t="s">
        <v>84</v>
      </c>
      <c r="X25" s="46" t="s">
        <v>85</v>
      </c>
      <c r="Y25" s="66">
        <v>1102</v>
      </c>
      <c r="Z25" s="47" t="s">
        <v>242</v>
      </c>
      <c r="AA25" s="43" t="s">
        <v>103</v>
      </c>
      <c r="AB25" s="68" t="s">
        <v>170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0.47222222222222221</v>
      </c>
      <c r="H26" s="27"/>
      <c r="I26" s="1"/>
      <c r="J26" s="48" t="s">
        <v>42</v>
      </c>
      <c r="K26" s="50">
        <f>J25/K25</f>
        <v>0.66666666666666663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185</v>
      </c>
      <c r="D35" s="38">
        <v>50</v>
      </c>
      <c r="E35" s="27" t="s">
        <v>245</v>
      </c>
      <c r="F35" s="27"/>
      <c r="G35" s="27"/>
      <c r="H35" s="27"/>
      <c r="I35" s="27"/>
      <c r="J35" s="27"/>
      <c r="K35" s="27"/>
      <c r="L35" s="76"/>
      <c r="M35" s="27"/>
      <c r="N35" s="27"/>
      <c r="O35" s="27"/>
      <c r="P35" s="39"/>
      <c r="Q35" s="76"/>
      <c r="R35" s="76"/>
      <c r="S35" s="76"/>
      <c r="T35" s="27"/>
      <c r="U35" s="40" t="str">
        <f>IFERROR(((T35+Q35+N35-R35)+(O35*2))/E35,"")</f>
        <v/>
      </c>
      <c r="V35" s="22">
        <v>387</v>
      </c>
      <c r="W35" s="22" t="s">
        <v>79</v>
      </c>
      <c r="X35" s="22" t="s">
        <v>80</v>
      </c>
      <c r="Y35" s="65">
        <v>1102</v>
      </c>
      <c r="Z35" s="41" t="s">
        <v>183</v>
      </c>
      <c r="AA35" s="1" t="s">
        <v>184</v>
      </c>
      <c r="AB35" s="28" t="s">
        <v>169</v>
      </c>
    </row>
    <row r="36" spans="1:28" x14ac:dyDescent="0.3">
      <c r="A36" s="1" t="s">
        <v>46</v>
      </c>
      <c r="B36" s="1" t="s">
        <v>67</v>
      </c>
      <c r="C36" s="27" t="s">
        <v>186</v>
      </c>
      <c r="D36" s="38">
        <v>40</v>
      </c>
      <c r="E36" s="27">
        <v>25</v>
      </c>
      <c r="F36" s="27">
        <v>2</v>
      </c>
      <c r="G36" s="27">
        <v>7</v>
      </c>
      <c r="H36" s="27"/>
      <c r="I36" s="27"/>
      <c r="J36" s="27">
        <v>2</v>
      </c>
      <c r="K36" s="27">
        <v>4</v>
      </c>
      <c r="L36" s="76"/>
      <c r="M36" s="27">
        <v>6</v>
      </c>
      <c r="N36" s="27">
        <f t="shared" ref="N36:N40" si="6">SUM(L36:M36)</f>
        <v>6</v>
      </c>
      <c r="O36" s="39">
        <v>3</v>
      </c>
      <c r="P36" s="39">
        <v>5</v>
      </c>
      <c r="Q36" s="77"/>
      <c r="R36" s="77"/>
      <c r="S36" s="77"/>
      <c r="T36" s="27">
        <f t="shared" ref="T36:T45" si="7">+(F36*2)+J36</f>
        <v>6</v>
      </c>
      <c r="U36" s="40">
        <f t="shared" ref="U36:U45" si="8">IFERROR(((T36+Q36+N36-R36)+(O36*2))/E36,"")</f>
        <v>0.72</v>
      </c>
      <c r="V36" s="22">
        <v>387</v>
      </c>
      <c r="W36" s="22" t="s">
        <v>79</v>
      </c>
      <c r="X36" s="22" t="s">
        <v>80</v>
      </c>
      <c r="Y36" s="65">
        <v>1102</v>
      </c>
      <c r="Z36" s="41" t="s">
        <v>183</v>
      </c>
      <c r="AA36" s="1" t="s">
        <v>184</v>
      </c>
      <c r="AB36" s="28" t="s">
        <v>169</v>
      </c>
    </row>
    <row r="37" spans="1:28" x14ac:dyDescent="0.3">
      <c r="A37" s="1" t="s">
        <v>46</v>
      </c>
      <c r="B37" s="1" t="s">
        <v>67</v>
      </c>
      <c r="C37" s="27" t="s">
        <v>187</v>
      </c>
      <c r="D37" s="38">
        <v>32</v>
      </c>
      <c r="E37" s="27">
        <v>5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76"/>
      <c r="M37" s="27">
        <v>2</v>
      </c>
      <c r="N37" s="27">
        <f t="shared" si="6"/>
        <v>2</v>
      </c>
      <c r="O37" s="39">
        <v>0</v>
      </c>
      <c r="P37" s="39">
        <v>1</v>
      </c>
      <c r="Q37" s="77"/>
      <c r="R37" s="77"/>
      <c r="S37" s="77"/>
      <c r="T37" s="27">
        <f t="shared" si="7"/>
        <v>2</v>
      </c>
      <c r="U37" s="40">
        <f t="shared" si="8"/>
        <v>0.8</v>
      </c>
      <c r="V37" s="22">
        <v>387</v>
      </c>
      <c r="W37" s="22" t="s">
        <v>79</v>
      </c>
      <c r="X37" s="22" t="s">
        <v>80</v>
      </c>
      <c r="Y37" s="65">
        <v>1102</v>
      </c>
      <c r="Z37" s="41" t="s">
        <v>183</v>
      </c>
      <c r="AA37" s="1" t="s">
        <v>184</v>
      </c>
      <c r="AB37" s="28" t="s">
        <v>169</v>
      </c>
    </row>
    <row r="38" spans="1:28" x14ac:dyDescent="0.3">
      <c r="A38" s="1" t="s">
        <v>46</v>
      </c>
      <c r="B38" s="1" t="s">
        <v>67</v>
      </c>
      <c r="C38" s="27" t="s">
        <v>188</v>
      </c>
      <c r="D38" s="38">
        <v>43</v>
      </c>
      <c r="E38" s="27">
        <v>42</v>
      </c>
      <c r="F38" s="27">
        <v>5</v>
      </c>
      <c r="G38" s="27">
        <v>10</v>
      </c>
      <c r="H38" s="27"/>
      <c r="I38" s="27"/>
      <c r="J38" s="27">
        <v>4</v>
      </c>
      <c r="K38" s="27">
        <v>6</v>
      </c>
      <c r="L38" s="76"/>
      <c r="M38" s="27">
        <v>10</v>
      </c>
      <c r="N38" s="27">
        <f t="shared" si="6"/>
        <v>10</v>
      </c>
      <c r="O38" s="39">
        <v>2</v>
      </c>
      <c r="P38" s="39">
        <v>5</v>
      </c>
      <c r="Q38" s="77"/>
      <c r="R38" s="77"/>
      <c r="S38" s="77"/>
      <c r="T38" s="27">
        <f t="shared" si="7"/>
        <v>14</v>
      </c>
      <c r="U38" s="40">
        <f t="shared" si="8"/>
        <v>0.66666666666666663</v>
      </c>
      <c r="V38" s="22">
        <v>387</v>
      </c>
      <c r="W38" s="22" t="s">
        <v>79</v>
      </c>
      <c r="X38" s="22" t="s">
        <v>80</v>
      </c>
      <c r="Y38" s="65">
        <v>1102</v>
      </c>
      <c r="Z38" s="41" t="s">
        <v>183</v>
      </c>
      <c r="AA38" s="1" t="s">
        <v>184</v>
      </c>
      <c r="AB38" s="28" t="s">
        <v>169</v>
      </c>
    </row>
    <row r="39" spans="1:28" x14ac:dyDescent="0.3">
      <c r="A39" s="1" t="s">
        <v>46</v>
      </c>
      <c r="B39" s="1" t="s">
        <v>67</v>
      </c>
      <c r="C39" s="27" t="s">
        <v>189</v>
      </c>
      <c r="D39" s="38">
        <v>10</v>
      </c>
      <c r="E39" s="27">
        <v>29</v>
      </c>
      <c r="F39" s="27">
        <v>4</v>
      </c>
      <c r="G39" s="27">
        <v>13</v>
      </c>
      <c r="H39" s="27"/>
      <c r="I39" s="27"/>
      <c r="J39" s="27">
        <v>4</v>
      </c>
      <c r="K39" s="27">
        <v>6</v>
      </c>
      <c r="L39" s="76"/>
      <c r="M39" s="27">
        <v>4</v>
      </c>
      <c r="N39" s="27">
        <f t="shared" si="6"/>
        <v>4</v>
      </c>
      <c r="O39" s="39">
        <v>4</v>
      </c>
      <c r="P39" s="39">
        <v>5</v>
      </c>
      <c r="Q39" s="77"/>
      <c r="R39" s="77"/>
      <c r="S39" s="77"/>
      <c r="T39" s="27">
        <f t="shared" si="7"/>
        <v>12</v>
      </c>
      <c r="U39" s="40">
        <f t="shared" si="8"/>
        <v>0.82758620689655171</v>
      </c>
      <c r="V39" s="22">
        <v>387</v>
      </c>
      <c r="W39" s="22" t="s">
        <v>79</v>
      </c>
      <c r="X39" s="22" t="s">
        <v>80</v>
      </c>
      <c r="Y39" s="65">
        <v>1102</v>
      </c>
      <c r="Z39" s="41" t="s">
        <v>183</v>
      </c>
      <c r="AA39" s="1" t="s">
        <v>184</v>
      </c>
      <c r="AB39" s="28" t="s">
        <v>169</v>
      </c>
    </row>
    <row r="40" spans="1:28" x14ac:dyDescent="0.3">
      <c r="A40" s="1" t="s">
        <v>46</v>
      </c>
      <c r="B40" s="1" t="s">
        <v>67</v>
      </c>
      <c r="C40" s="27" t="s">
        <v>190</v>
      </c>
      <c r="D40" s="38">
        <v>33</v>
      </c>
      <c r="E40" s="27">
        <v>17</v>
      </c>
      <c r="F40" s="27">
        <v>3</v>
      </c>
      <c r="G40" s="27">
        <v>9</v>
      </c>
      <c r="H40" s="27"/>
      <c r="I40" s="27"/>
      <c r="J40" s="27">
        <v>2</v>
      </c>
      <c r="K40" s="27">
        <v>3</v>
      </c>
      <c r="L40" s="76"/>
      <c r="M40" s="27">
        <v>5</v>
      </c>
      <c r="N40" s="27">
        <f t="shared" si="6"/>
        <v>5</v>
      </c>
      <c r="O40" s="39">
        <v>1</v>
      </c>
      <c r="P40" s="39">
        <v>0</v>
      </c>
      <c r="Q40" s="77"/>
      <c r="R40" s="77"/>
      <c r="S40" s="77"/>
      <c r="T40" s="27">
        <f t="shared" si="7"/>
        <v>8</v>
      </c>
      <c r="U40" s="40">
        <f t="shared" si="8"/>
        <v>0.88235294117647056</v>
      </c>
      <c r="V40" s="22">
        <v>387</v>
      </c>
      <c r="W40" s="22" t="s">
        <v>79</v>
      </c>
      <c r="X40" s="22" t="s">
        <v>80</v>
      </c>
      <c r="Y40" s="65">
        <v>1102</v>
      </c>
      <c r="Z40" s="41" t="s">
        <v>183</v>
      </c>
      <c r="AA40" s="1" t="s">
        <v>184</v>
      </c>
      <c r="AB40" s="28" t="s">
        <v>169</v>
      </c>
    </row>
    <row r="41" spans="1:28" x14ac:dyDescent="0.3">
      <c r="A41" s="1" t="s">
        <v>46</v>
      </c>
      <c r="B41" s="1" t="s">
        <v>67</v>
      </c>
      <c r="C41" s="27" t="s">
        <v>213</v>
      </c>
      <c r="D41" s="38">
        <v>51</v>
      </c>
      <c r="E41" s="27">
        <v>31</v>
      </c>
      <c r="F41" s="27">
        <v>5</v>
      </c>
      <c r="G41" s="27">
        <v>9</v>
      </c>
      <c r="H41" s="27"/>
      <c r="I41" s="27"/>
      <c r="J41" s="27">
        <v>4</v>
      </c>
      <c r="K41" s="27">
        <v>4</v>
      </c>
      <c r="L41" s="76"/>
      <c r="M41" s="27">
        <v>9</v>
      </c>
      <c r="N41" s="27">
        <f>SUM(L41:M41)</f>
        <v>9</v>
      </c>
      <c r="O41" s="39">
        <v>1</v>
      </c>
      <c r="P41" s="39">
        <v>2</v>
      </c>
      <c r="Q41" s="77"/>
      <c r="R41" s="77"/>
      <c r="S41" s="77"/>
      <c r="T41" s="27">
        <f t="shared" si="7"/>
        <v>14</v>
      </c>
      <c r="U41" s="40">
        <f t="shared" si="8"/>
        <v>0.80645161290322576</v>
      </c>
      <c r="V41" s="22">
        <v>387</v>
      </c>
      <c r="W41" s="22" t="s">
        <v>79</v>
      </c>
      <c r="X41" s="22" t="s">
        <v>80</v>
      </c>
      <c r="Y41" s="65">
        <v>1102</v>
      </c>
      <c r="Z41" s="41" t="s">
        <v>183</v>
      </c>
      <c r="AA41" s="1" t="s">
        <v>184</v>
      </c>
      <c r="AB41" s="28" t="s">
        <v>169</v>
      </c>
    </row>
    <row r="42" spans="1:28" x14ac:dyDescent="0.3">
      <c r="A42" s="1" t="s">
        <v>46</v>
      </c>
      <c r="B42" s="1" t="s">
        <v>67</v>
      </c>
      <c r="C42" s="27" t="s">
        <v>191</v>
      </c>
      <c r="D42" s="38">
        <v>11</v>
      </c>
      <c r="E42" s="27">
        <v>41</v>
      </c>
      <c r="F42" s="27">
        <v>8</v>
      </c>
      <c r="G42" s="27">
        <v>18</v>
      </c>
      <c r="H42" s="27"/>
      <c r="I42" s="27"/>
      <c r="J42" s="27">
        <v>8</v>
      </c>
      <c r="K42" s="27">
        <v>13</v>
      </c>
      <c r="L42" s="76"/>
      <c r="M42" s="27">
        <v>2</v>
      </c>
      <c r="N42" s="27">
        <f>SUM(L42:M42)</f>
        <v>2</v>
      </c>
      <c r="O42" s="39">
        <v>4</v>
      </c>
      <c r="P42" s="39">
        <v>2</v>
      </c>
      <c r="Q42" s="77"/>
      <c r="R42" s="77"/>
      <c r="S42" s="77"/>
      <c r="T42" s="27">
        <f t="shared" si="7"/>
        <v>24</v>
      </c>
      <c r="U42" s="40">
        <f t="shared" si="8"/>
        <v>0.82926829268292679</v>
      </c>
      <c r="V42" s="22">
        <v>387</v>
      </c>
      <c r="W42" s="22" t="s">
        <v>79</v>
      </c>
      <c r="X42" s="22" t="s">
        <v>80</v>
      </c>
      <c r="Y42" s="65">
        <v>1102</v>
      </c>
      <c r="Z42" s="41" t="s">
        <v>183</v>
      </c>
      <c r="AA42" s="1" t="s">
        <v>184</v>
      </c>
      <c r="AB42" s="28" t="s">
        <v>169</v>
      </c>
    </row>
    <row r="43" spans="1:28" x14ac:dyDescent="0.3">
      <c r="A43" s="1" t="s">
        <v>46</v>
      </c>
      <c r="B43" s="1" t="s">
        <v>67</v>
      </c>
      <c r="C43" s="27" t="s">
        <v>243</v>
      </c>
      <c r="D43" s="38">
        <v>8</v>
      </c>
      <c r="E43" s="27">
        <v>6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76"/>
      <c r="M43" s="27">
        <v>0</v>
      </c>
      <c r="N43" s="27">
        <f>SUM(L43:M43)</f>
        <v>0</v>
      </c>
      <c r="O43" s="39">
        <v>0</v>
      </c>
      <c r="P43" s="39">
        <v>2</v>
      </c>
      <c r="Q43" s="77"/>
      <c r="R43" s="77"/>
      <c r="S43" s="77"/>
      <c r="T43" s="27">
        <f t="shared" si="7"/>
        <v>0</v>
      </c>
      <c r="U43" s="40">
        <f t="shared" si="8"/>
        <v>0</v>
      </c>
      <c r="V43" s="22">
        <v>387</v>
      </c>
      <c r="W43" s="22" t="s">
        <v>79</v>
      </c>
      <c r="X43" s="22" t="s">
        <v>80</v>
      </c>
      <c r="Y43" s="65">
        <v>1102</v>
      </c>
      <c r="Z43" s="41" t="s">
        <v>183</v>
      </c>
      <c r="AA43" s="1" t="s">
        <v>184</v>
      </c>
      <c r="AB43" s="28" t="s">
        <v>169</v>
      </c>
    </row>
    <row r="44" spans="1:28" x14ac:dyDescent="0.3">
      <c r="A44" s="1" t="s">
        <v>46</v>
      </c>
      <c r="B44" s="1" t="s">
        <v>67</v>
      </c>
      <c r="C44" s="27" t="s">
        <v>192</v>
      </c>
      <c r="D44" s="38">
        <v>22</v>
      </c>
      <c r="E44" s="27">
        <v>8</v>
      </c>
      <c r="F44" s="27">
        <v>0</v>
      </c>
      <c r="G44" s="27">
        <v>3</v>
      </c>
      <c r="H44" s="27"/>
      <c r="I44" s="27"/>
      <c r="J44" s="27">
        <v>0</v>
      </c>
      <c r="K44" s="27">
        <v>0</v>
      </c>
      <c r="L44" s="76"/>
      <c r="M44" s="27">
        <v>0</v>
      </c>
      <c r="N44" s="27">
        <f>SUM(L44:M44)</f>
        <v>0</v>
      </c>
      <c r="O44" s="39">
        <v>1</v>
      </c>
      <c r="P44" s="39">
        <v>2</v>
      </c>
      <c r="Q44" s="77"/>
      <c r="R44" s="77"/>
      <c r="S44" s="77"/>
      <c r="T44" s="27">
        <f t="shared" si="7"/>
        <v>0</v>
      </c>
      <c r="U44" s="40">
        <f t="shared" si="8"/>
        <v>0.25</v>
      </c>
      <c r="V44" s="22">
        <v>387</v>
      </c>
      <c r="W44" s="22" t="s">
        <v>79</v>
      </c>
      <c r="X44" s="22" t="s">
        <v>80</v>
      </c>
      <c r="Y44" s="65">
        <v>1102</v>
      </c>
      <c r="Z44" s="41" t="s">
        <v>183</v>
      </c>
      <c r="AA44" s="1" t="s">
        <v>184</v>
      </c>
      <c r="AB44" s="28" t="s">
        <v>169</v>
      </c>
    </row>
    <row r="45" spans="1:28" x14ac:dyDescent="0.3">
      <c r="A45" s="1" t="s">
        <v>46</v>
      </c>
      <c r="B45" s="1" t="s">
        <v>67</v>
      </c>
      <c r="C45" s="27" t="s">
        <v>193</v>
      </c>
      <c r="D45" s="38">
        <v>1</v>
      </c>
      <c r="E45" s="27">
        <v>30</v>
      </c>
      <c r="F45" s="27">
        <v>4</v>
      </c>
      <c r="G45" s="27">
        <v>16</v>
      </c>
      <c r="H45" s="27"/>
      <c r="I45" s="27"/>
      <c r="J45" s="27">
        <v>0</v>
      </c>
      <c r="K45" s="27">
        <v>0</v>
      </c>
      <c r="L45" s="76"/>
      <c r="M45" s="27">
        <v>3</v>
      </c>
      <c r="N45" s="27">
        <f>SUM(L45:M45)</f>
        <v>3</v>
      </c>
      <c r="O45" s="39">
        <v>1</v>
      </c>
      <c r="P45" s="39">
        <v>4</v>
      </c>
      <c r="Q45" s="77"/>
      <c r="R45" s="77"/>
      <c r="S45" s="77"/>
      <c r="T45" s="27">
        <f t="shared" si="7"/>
        <v>8</v>
      </c>
      <c r="U45" s="40">
        <f t="shared" si="8"/>
        <v>0.43333333333333335</v>
      </c>
      <c r="V45" s="22">
        <v>387</v>
      </c>
      <c r="W45" s="22" t="s">
        <v>79</v>
      </c>
      <c r="X45" s="22" t="s">
        <v>80</v>
      </c>
      <c r="Y45" s="65">
        <v>1102</v>
      </c>
      <c r="Z45" s="41" t="s">
        <v>183</v>
      </c>
      <c r="AA45" s="1" t="s">
        <v>184</v>
      </c>
      <c r="AB45" s="28" t="s">
        <v>169</v>
      </c>
    </row>
    <row r="46" spans="1:28" x14ac:dyDescent="0.3">
      <c r="A46" s="1" t="s">
        <v>46</v>
      </c>
      <c r="B46" s="1" t="s">
        <v>67</v>
      </c>
      <c r="C46" s="56" t="s">
        <v>39</v>
      </c>
      <c r="D46" s="1"/>
      <c r="E46" s="56">
        <v>6</v>
      </c>
      <c r="F46" s="42"/>
      <c r="G46" s="42"/>
      <c r="H46" s="42"/>
      <c r="I46" s="42"/>
      <c r="J46" s="42"/>
      <c r="K46" s="42"/>
      <c r="L46" s="42"/>
      <c r="M46" s="42"/>
      <c r="N46" s="27"/>
      <c r="O46" s="42"/>
      <c r="P46" s="42"/>
      <c r="Q46" s="56">
        <v>11</v>
      </c>
      <c r="R46" s="56">
        <v>26</v>
      </c>
      <c r="S46" s="42"/>
      <c r="T46" s="27"/>
      <c r="U46" s="40" t="str">
        <f t="shared" ref="U46" si="9">_xlfn.IFNA("",((T46+Q46+N46-R46)+(O46*2))/E46)</f>
        <v/>
      </c>
      <c r="V46" s="22">
        <v>387</v>
      </c>
      <c r="W46" s="22" t="s">
        <v>79</v>
      </c>
      <c r="X46" s="22" t="s">
        <v>80</v>
      </c>
      <c r="Y46" s="65">
        <v>1102</v>
      </c>
      <c r="Z46" s="41" t="s">
        <v>183</v>
      </c>
      <c r="AA46" s="1" t="s">
        <v>184</v>
      </c>
      <c r="AB46" s="28" t="s">
        <v>169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10">SUM(E35:E46)</f>
        <v>240</v>
      </c>
      <c r="F47" s="44">
        <f t="shared" si="10"/>
        <v>32</v>
      </c>
      <c r="G47" s="44">
        <f t="shared" si="10"/>
        <v>88</v>
      </c>
      <c r="H47" s="44">
        <f t="shared" si="10"/>
        <v>0</v>
      </c>
      <c r="I47" s="44">
        <f t="shared" si="10"/>
        <v>0</v>
      </c>
      <c r="J47" s="44">
        <f t="shared" si="10"/>
        <v>24</v>
      </c>
      <c r="K47" s="44">
        <f t="shared" si="10"/>
        <v>36</v>
      </c>
      <c r="L47" s="44">
        <f t="shared" si="10"/>
        <v>0</v>
      </c>
      <c r="M47" s="44">
        <f t="shared" si="10"/>
        <v>41</v>
      </c>
      <c r="N47" s="44">
        <f t="shared" si="10"/>
        <v>41</v>
      </c>
      <c r="O47" s="44">
        <f t="shared" si="10"/>
        <v>17</v>
      </c>
      <c r="P47" s="44">
        <f t="shared" si="10"/>
        <v>28</v>
      </c>
      <c r="Q47" s="44">
        <f t="shared" si="10"/>
        <v>11</v>
      </c>
      <c r="R47" s="44">
        <f t="shared" si="10"/>
        <v>26</v>
      </c>
      <c r="S47" s="44">
        <f t="shared" si="10"/>
        <v>0</v>
      </c>
      <c r="T47" s="44">
        <f t="shared" si="10"/>
        <v>88</v>
      </c>
      <c r="U47" s="45">
        <f>((T47+Q47+N47-R47)+(O47*2))/E47</f>
        <v>0.6166666666666667</v>
      </c>
      <c r="V47" s="46">
        <v>387</v>
      </c>
      <c r="W47" s="46" t="s">
        <v>79</v>
      </c>
      <c r="X47" s="46" t="s">
        <v>80</v>
      </c>
      <c r="Y47" s="66">
        <v>1102</v>
      </c>
      <c r="Z47" s="47" t="s">
        <v>244</v>
      </c>
      <c r="AA47" s="43" t="s">
        <v>184</v>
      </c>
      <c r="AB47" s="68" t="s">
        <v>169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0.36363636363636365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49F7-EBAA-4523-BA41-9ED5C1E92AD1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5.109375" customWidth="1"/>
    <col min="27" max="27" width="13.33203125" customWidth="1"/>
    <col min="28" max="28" width="8.5546875" customWidth="1"/>
  </cols>
  <sheetData>
    <row r="1" spans="1:28" x14ac:dyDescent="0.3">
      <c r="Z1" s="62" t="s">
        <v>246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73</v>
      </c>
      <c r="D4" s="7" t="s">
        <v>5</v>
      </c>
      <c r="E4" s="8"/>
      <c r="F4" s="5"/>
      <c r="G4" s="1"/>
      <c r="J4" s="15" t="s">
        <v>194</v>
      </c>
      <c r="K4" s="16" t="s">
        <v>45</v>
      </c>
      <c r="L4" s="17"/>
      <c r="M4" s="18"/>
      <c r="N4" s="19">
        <v>21</v>
      </c>
      <c r="O4" s="19">
        <v>32</v>
      </c>
      <c r="P4" s="19">
        <v>14</v>
      </c>
      <c r="Q4" s="19">
        <v>20</v>
      </c>
      <c r="R4" s="20"/>
      <c r="S4" s="21">
        <f>SUM(N4:R4)</f>
        <v>87</v>
      </c>
      <c r="T4" s="22">
        <v>389</v>
      </c>
    </row>
    <row r="5" spans="1:28" x14ac:dyDescent="0.3">
      <c r="B5" s="1"/>
      <c r="C5" s="6" t="s">
        <v>180</v>
      </c>
      <c r="D5" s="7" t="s">
        <v>6</v>
      </c>
      <c r="E5" s="1"/>
      <c r="F5" s="1"/>
      <c r="G5" s="1"/>
      <c r="J5" s="15" t="s">
        <v>195</v>
      </c>
      <c r="K5" s="16" t="s">
        <v>68</v>
      </c>
      <c r="L5" s="17"/>
      <c r="M5" s="18"/>
      <c r="N5" s="19">
        <v>23</v>
      </c>
      <c r="O5" s="19">
        <v>24</v>
      </c>
      <c r="P5" s="19">
        <v>24</v>
      </c>
      <c r="Q5" s="19">
        <v>21</v>
      </c>
      <c r="R5" s="20"/>
      <c r="S5" s="21">
        <f>SUM(N5:R5)</f>
        <v>92</v>
      </c>
      <c r="T5" s="22">
        <v>389</v>
      </c>
      <c r="U5" s="1"/>
      <c r="V5" s="1"/>
      <c r="W5" s="1"/>
    </row>
    <row r="6" spans="1:28" x14ac:dyDescent="0.3">
      <c r="C6" s="60">
        <v>780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389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17</v>
      </c>
      <c r="E13" s="27" t="s">
        <v>245</v>
      </c>
      <c r="F13" s="27"/>
      <c r="G13" s="27"/>
      <c r="H13" s="27"/>
      <c r="I13" s="27"/>
      <c r="J13" s="27"/>
      <c r="K13" s="27"/>
      <c r="L13" s="76"/>
      <c r="M13" s="27"/>
      <c r="N13" s="27"/>
      <c r="O13" s="27"/>
      <c r="P13" s="39"/>
      <c r="Q13" s="76"/>
      <c r="R13" s="76"/>
      <c r="S13" s="76"/>
      <c r="T13" s="27"/>
      <c r="U13" s="40" t="str">
        <f>IFERROR(((T13+Q13+N13-R13)+(O13*2))/E13,"")</f>
        <v/>
      </c>
      <c r="V13" s="22">
        <v>389</v>
      </c>
      <c r="W13" s="22" t="s">
        <v>84</v>
      </c>
      <c r="X13" s="22" t="s">
        <v>80</v>
      </c>
      <c r="Y13" s="73">
        <v>780</v>
      </c>
      <c r="Z13" s="41"/>
      <c r="AA13" s="1" t="s">
        <v>103</v>
      </c>
      <c r="AB13" s="28" t="s">
        <v>196</v>
      </c>
    </row>
    <row r="14" spans="1:28" x14ac:dyDescent="0.3">
      <c r="A14" s="1" t="s">
        <v>67</v>
      </c>
      <c r="B14" s="1" t="s">
        <v>46</v>
      </c>
      <c r="C14" s="27" t="s">
        <v>57</v>
      </c>
      <c r="D14" s="38">
        <v>44</v>
      </c>
      <c r="E14" s="27" t="s">
        <v>245</v>
      </c>
      <c r="F14" s="27"/>
      <c r="G14" s="27"/>
      <c r="H14" s="27"/>
      <c r="I14" s="27"/>
      <c r="J14" s="27"/>
      <c r="K14" s="27"/>
      <c r="L14" s="76"/>
      <c r="M14" s="27"/>
      <c r="N14" s="27"/>
      <c r="O14" s="39"/>
      <c r="P14" s="39"/>
      <c r="Q14" s="77"/>
      <c r="R14" s="77"/>
      <c r="S14" s="77"/>
      <c r="T14" s="39"/>
      <c r="U14" s="40" t="str">
        <f t="shared" ref="U14:U23" si="0">IFERROR(((T14+Q14+N14-R14)+(O14*2))/E14,"")</f>
        <v/>
      </c>
      <c r="V14" s="22">
        <v>389</v>
      </c>
      <c r="W14" s="22" t="s">
        <v>84</v>
      </c>
      <c r="X14" s="22" t="s">
        <v>80</v>
      </c>
      <c r="Y14" s="73">
        <v>780</v>
      </c>
      <c r="Z14" s="41"/>
      <c r="AA14" s="1" t="s">
        <v>103</v>
      </c>
      <c r="AB14" s="28" t="s">
        <v>196</v>
      </c>
    </row>
    <row r="15" spans="1:28" x14ac:dyDescent="0.3">
      <c r="A15" s="1" t="s">
        <v>67</v>
      </c>
      <c r="B15" s="1" t="s">
        <v>46</v>
      </c>
      <c r="C15" s="27" t="s">
        <v>48</v>
      </c>
      <c r="D15" s="38">
        <v>6</v>
      </c>
      <c r="E15" s="27">
        <v>23</v>
      </c>
      <c r="F15" s="27">
        <v>1</v>
      </c>
      <c r="G15" s="27">
        <v>9</v>
      </c>
      <c r="H15" s="27"/>
      <c r="I15" s="27"/>
      <c r="J15" s="27">
        <v>3</v>
      </c>
      <c r="K15" s="27">
        <v>3</v>
      </c>
      <c r="L15" s="76"/>
      <c r="M15" s="27">
        <v>1</v>
      </c>
      <c r="N15" s="27">
        <f t="shared" ref="N15:N18" si="1">SUM(L15:M15)</f>
        <v>1</v>
      </c>
      <c r="O15" s="39">
        <v>2</v>
      </c>
      <c r="P15" s="56">
        <v>6</v>
      </c>
      <c r="Q15" s="77"/>
      <c r="R15" s="77"/>
      <c r="S15" s="77"/>
      <c r="T15" s="39">
        <f t="shared" ref="T15:T18" si="2">(H15*3)+((F15-H15)*2)+J15</f>
        <v>5</v>
      </c>
      <c r="U15" s="40">
        <f t="shared" si="0"/>
        <v>0.43478260869565216</v>
      </c>
      <c r="V15" s="22">
        <v>389</v>
      </c>
      <c r="W15" s="22" t="s">
        <v>84</v>
      </c>
      <c r="X15" s="22" t="s">
        <v>80</v>
      </c>
      <c r="Y15" s="73">
        <v>780</v>
      </c>
      <c r="Z15" s="41"/>
      <c r="AA15" s="1" t="s">
        <v>103</v>
      </c>
      <c r="AB15" s="28" t="s">
        <v>196</v>
      </c>
    </row>
    <row r="16" spans="1:28" x14ac:dyDescent="0.3">
      <c r="A16" s="1" t="s">
        <v>67</v>
      </c>
      <c r="B16" s="1" t="s">
        <v>46</v>
      </c>
      <c r="C16" s="27" t="s">
        <v>106</v>
      </c>
      <c r="D16" s="38">
        <v>8</v>
      </c>
      <c r="E16" s="27">
        <v>18</v>
      </c>
      <c r="F16" s="27">
        <v>3</v>
      </c>
      <c r="G16" s="27">
        <v>10</v>
      </c>
      <c r="H16" s="27"/>
      <c r="I16" s="27"/>
      <c r="J16" s="27">
        <v>2</v>
      </c>
      <c r="K16" s="27">
        <v>2</v>
      </c>
      <c r="L16" s="76"/>
      <c r="M16" s="27">
        <v>2</v>
      </c>
      <c r="N16" s="27">
        <f t="shared" si="1"/>
        <v>2</v>
      </c>
      <c r="O16" s="39">
        <v>1</v>
      </c>
      <c r="P16" s="39">
        <v>3</v>
      </c>
      <c r="Q16" s="77"/>
      <c r="R16" s="77"/>
      <c r="S16" s="77"/>
      <c r="T16" s="39">
        <f t="shared" si="2"/>
        <v>8</v>
      </c>
      <c r="U16" s="40">
        <f t="shared" si="0"/>
        <v>0.66666666666666663</v>
      </c>
      <c r="V16" s="22">
        <v>389</v>
      </c>
      <c r="W16" s="22" t="s">
        <v>84</v>
      </c>
      <c r="X16" s="22" t="s">
        <v>80</v>
      </c>
      <c r="Y16" s="73">
        <v>780</v>
      </c>
      <c r="Z16" s="41"/>
      <c r="AA16" s="1" t="s">
        <v>103</v>
      </c>
      <c r="AB16" s="28" t="s">
        <v>196</v>
      </c>
    </row>
    <row r="17" spans="1:28" x14ac:dyDescent="0.3">
      <c r="A17" s="1" t="s">
        <v>67</v>
      </c>
      <c r="B17" s="1" t="s">
        <v>46</v>
      </c>
      <c r="C17" s="27" t="s">
        <v>49</v>
      </c>
      <c r="D17" s="38">
        <v>33</v>
      </c>
      <c r="E17" s="27">
        <v>37</v>
      </c>
      <c r="F17" s="27">
        <v>12</v>
      </c>
      <c r="G17" s="27">
        <v>21</v>
      </c>
      <c r="H17" s="27"/>
      <c r="I17" s="27"/>
      <c r="J17" s="27">
        <v>13</v>
      </c>
      <c r="K17" s="27">
        <v>18</v>
      </c>
      <c r="L17" s="27">
        <v>13</v>
      </c>
      <c r="M17" s="27">
        <v>13</v>
      </c>
      <c r="N17" s="27">
        <f t="shared" si="1"/>
        <v>26</v>
      </c>
      <c r="O17" s="39">
        <v>0</v>
      </c>
      <c r="P17" s="39">
        <v>5</v>
      </c>
      <c r="Q17" s="77"/>
      <c r="R17" s="77"/>
      <c r="S17" s="77"/>
      <c r="T17" s="39">
        <f t="shared" si="2"/>
        <v>37</v>
      </c>
      <c r="U17" s="40">
        <f t="shared" si="0"/>
        <v>1.7027027027027026</v>
      </c>
      <c r="V17" s="22">
        <v>389</v>
      </c>
      <c r="W17" s="22" t="s">
        <v>84</v>
      </c>
      <c r="X17" s="22" t="s">
        <v>80</v>
      </c>
      <c r="Y17" s="73">
        <v>780</v>
      </c>
      <c r="Z17" s="41"/>
      <c r="AA17" s="1" t="s">
        <v>103</v>
      </c>
      <c r="AB17" s="28" t="s">
        <v>196</v>
      </c>
    </row>
    <row r="18" spans="1:28" x14ac:dyDescent="0.3">
      <c r="A18" s="1" t="s">
        <v>67</v>
      </c>
      <c r="B18" s="1" t="s">
        <v>46</v>
      </c>
      <c r="C18" s="27" t="s">
        <v>154</v>
      </c>
      <c r="D18" s="38">
        <v>25</v>
      </c>
      <c r="E18" s="27">
        <v>19</v>
      </c>
      <c r="F18" s="27">
        <v>2</v>
      </c>
      <c r="G18" s="27">
        <v>7</v>
      </c>
      <c r="H18" s="27"/>
      <c r="I18" s="27"/>
      <c r="J18" s="27">
        <v>1</v>
      </c>
      <c r="K18" s="27">
        <v>1</v>
      </c>
      <c r="L18" s="76"/>
      <c r="M18" s="27">
        <v>7</v>
      </c>
      <c r="N18" s="27">
        <f t="shared" si="1"/>
        <v>7</v>
      </c>
      <c r="O18" s="39">
        <v>0</v>
      </c>
      <c r="P18" s="39">
        <v>3</v>
      </c>
      <c r="Q18" s="77"/>
      <c r="R18" s="77"/>
      <c r="S18" s="77"/>
      <c r="T18" s="39">
        <f t="shared" si="2"/>
        <v>5</v>
      </c>
      <c r="U18" s="40">
        <f t="shared" si="0"/>
        <v>0.63157894736842102</v>
      </c>
      <c r="V18" s="22">
        <v>389</v>
      </c>
      <c r="W18" s="22" t="s">
        <v>84</v>
      </c>
      <c r="X18" s="22" t="s">
        <v>80</v>
      </c>
      <c r="Y18" s="73">
        <v>780</v>
      </c>
      <c r="Z18" s="41"/>
      <c r="AA18" s="1" t="s">
        <v>103</v>
      </c>
      <c r="AB18" s="28" t="s">
        <v>196</v>
      </c>
    </row>
    <row r="19" spans="1:28" x14ac:dyDescent="0.3">
      <c r="A19" s="1" t="s">
        <v>67</v>
      </c>
      <c r="B19" s="1" t="s">
        <v>46</v>
      </c>
      <c r="C19" s="27" t="s">
        <v>51</v>
      </c>
      <c r="D19" s="38">
        <v>24</v>
      </c>
      <c r="E19" s="27">
        <v>35</v>
      </c>
      <c r="F19" s="27">
        <v>3</v>
      </c>
      <c r="G19" s="27">
        <v>9</v>
      </c>
      <c r="H19" s="27"/>
      <c r="I19" s="27"/>
      <c r="J19" s="27">
        <v>4</v>
      </c>
      <c r="K19" s="27">
        <v>4</v>
      </c>
      <c r="L19" s="76"/>
      <c r="M19" s="27">
        <v>7</v>
      </c>
      <c r="N19" s="27">
        <f>SUM(L19:M19)</f>
        <v>7</v>
      </c>
      <c r="O19" s="39">
        <v>1</v>
      </c>
      <c r="P19" s="56">
        <v>6</v>
      </c>
      <c r="Q19" s="77"/>
      <c r="R19" s="77"/>
      <c r="S19" s="77"/>
      <c r="T19" s="39">
        <f>(H19*3)+((F19-H19)*2)+J19</f>
        <v>10</v>
      </c>
      <c r="U19" s="40">
        <f t="shared" si="0"/>
        <v>0.54285714285714282</v>
      </c>
      <c r="V19" s="22">
        <v>389</v>
      </c>
      <c r="W19" s="22" t="s">
        <v>84</v>
      </c>
      <c r="X19" s="22" t="s">
        <v>80</v>
      </c>
      <c r="Y19" s="73">
        <v>780</v>
      </c>
      <c r="Z19" s="41"/>
      <c r="AA19" s="1" t="s">
        <v>103</v>
      </c>
      <c r="AB19" s="28" t="s">
        <v>196</v>
      </c>
    </row>
    <row r="20" spans="1:28" x14ac:dyDescent="0.3">
      <c r="A20" s="1" t="s">
        <v>67</v>
      </c>
      <c r="B20" s="1" t="s">
        <v>46</v>
      </c>
      <c r="C20" s="27" t="s">
        <v>52</v>
      </c>
      <c r="D20" s="38">
        <v>11</v>
      </c>
      <c r="E20" s="27">
        <v>33</v>
      </c>
      <c r="F20" s="27">
        <v>0</v>
      </c>
      <c r="G20" s="27">
        <v>9</v>
      </c>
      <c r="H20" s="27"/>
      <c r="I20" s="27"/>
      <c r="J20" s="27">
        <v>5</v>
      </c>
      <c r="K20" s="27">
        <v>7</v>
      </c>
      <c r="L20" s="76"/>
      <c r="M20" s="27">
        <v>4</v>
      </c>
      <c r="N20" s="27">
        <f>SUM(L20:M20)</f>
        <v>4</v>
      </c>
      <c r="O20" s="39">
        <v>2</v>
      </c>
      <c r="P20" s="39">
        <v>2</v>
      </c>
      <c r="Q20" s="77"/>
      <c r="R20" s="77"/>
      <c r="S20" s="77"/>
      <c r="T20" s="39">
        <f>(H20*3)+((F20-H20)*2)+J20</f>
        <v>5</v>
      </c>
      <c r="U20" s="40">
        <f t="shared" si="0"/>
        <v>0.39393939393939392</v>
      </c>
      <c r="V20" s="22">
        <v>389</v>
      </c>
      <c r="W20" s="22" t="s">
        <v>84</v>
      </c>
      <c r="X20" s="22" t="s">
        <v>80</v>
      </c>
      <c r="Y20" s="73">
        <v>780</v>
      </c>
      <c r="Z20" s="41"/>
      <c r="AA20" s="1" t="s">
        <v>103</v>
      </c>
      <c r="AB20" s="28" t="s">
        <v>196</v>
      </c>
    </row>
    <row r="21" spans="1:28" x14ac:dyDescent="0.3">
      <c r="A21" s="1" t="s">
        <v>67</v>
      </c>
      <c r="B21" s="1" t="s">
        <v>46</v>
      </c>
      <c r="C21" s="27" t="s">
        <v>53</v>
      </c>
      <c r="D21" s="38">
        <v>32</v>
      </c>
      <c r="E21" s="27">
        <v>20</v>
      </c>
      <c r="F21" s="27">
        <v>2</v>
      </c>
      <c r="G21" s="27">
        <v>6</v>
      </c>
      <c r="H21" s="27"/>
      <c r="I21" s="27"/>
      <c r="J21" s="27">
        <v>2</v>
      </c>
      <c r="K21" s="27">
        <v>4</v>
      </c>
      <c r="L21" s="76"/>
      <c r="M21" s="27">
        <v>4</v>
      </c>
      <c r="N21" s="27">
        <f>SUM(L21:M21)</f>
        <v>4</v>
      </c>
      <c r="O21" s="39">
        <v>0</v>
      </c>
      <c r="P21" s="39">
        <v>2</v>
      </c>
      <c r="Q21" s="77"/>
      <c r="R21" s="77"/>
      <c r="S21" s="77"/>
      <c r="T21" s="39">
        <f>(H21*3)+((F21-H21)*2)+J21</f>
        <v>6</v>
      </c>
      <c r="U21" s="40">
        <f t="shared" si="0"/>
        <v>0.5</v>
      </c>
      <c r="V21" s="22">
        <v>389</v>
      </c>
      <c r="W21" s="22" t="s">
        <v>84</v>
      </c>
      <c r="X21" s="22" t="s">
        <v>80</v>
      </c>
      <c r="Y21" s="73">
        <v>780</v>
      </c>
      <c r="Z21" s="41"/>
      <c r="AA21" s="1" t="s">
        <v>103</v>
      </c>
      <c r="AB21" s="28" t="s">
        <v>196</v>
      </c>
    </row>
    <row r="22" spans="1:28" x14ac:dyDescent="0.3">
      <c r="A22" s="1" t="s">
        <v>67</v>
      </c>
      <c r="B22" s="1" t="s">
        <v>46</v>
      </c>
      <c r="C22" s="27" t="s">
        <v>54</v>
      </c>
      <c r="D22" s="38">
        <v>7</v>
      </c>
      <c r="E22" s="27">
        <v>16</v>
      </c>
      <c r="F22" s="27">
        <v>0</v>
      </c>
      <c r="G22" s="27">
        <v>6</v>
      </c>
      <c r="H22" s="27"/>
      <c r="I22" s="27"/>
      <c r="J22" s="27">
        <v>0</v>
      </c>
      <c r="K22" s="27">
        <v>0</v>
      </c>
      <c r="L22" s="76"/>
      <c r="M22" s="27">
        <v>2</v>
      </c>
      <c r="N22" s="27">
        <f>SUM(L22:M22)</f>
        <v>2</v>
      </c>
      <c r="O22" s="39">
        <v>1</v>
      </c>
      <c r="P22" s="39">
        <v>2</v>
      </c>
      <c r="Q22" s="77"/>
      <c r="R22" s="77"/>
      <c r="S22" s="77"/>
      <c r="T22" s="39">
        <f>(H22*3)+((F22-H22)*2)+J22</f>
        <v>0</v>
      </c>
      <c r="U22" s="40">
        <f t="shared" si="0"/>
        <v>0.25</v>
      </c>
      <c r="V22" s="22">
        <v>389</v>
      </c>
      <c r="W22" s="22" t="s">
        <v>84</v>
      </c>
      <c r="X22" s="22" t="s">
        <v>80</v>
      </c>
      <c r="Y22" s="73">
        <v>780</v>
      </c>
      <c r="Z22" s="41"/>
      <c r="AA22" s="1" t="s">
        <v>103</v>
      </c>
      <c r="AB22" s="28" t="s">
        <v>196</v>
      </c>
    </row>
    <row r="23" spans="1:28" x14ac:dyDescent="0.3">
      <c r="A23" s="1" t="s">
        <v>67</v>
      </c>
      <c r="B23" s="1" t="s">
        <v>46</v>
      </c>
      <c r="C23" s="27" t="s">
        <v>55</v>
      </c>
      <c r="D23" s="38">
        <v>13</v>
      </c>
      <c r="E23" s="27">
        <v>39</v>
      </c>
      <c r="F23" s="27">
        <v>2</v>
      </c>
      <c r="G23" s="27">
        <v>11</v>
      </c>
      <c r="H23" s="27"/>
      <c r="I23" s="27"/>
      <c r="J23" s="27">
        <v>7</v>
      </c>
      <c r="K23" s="27">
        <v>9</v>
      </c>
      <c r="L23" s="76"/>
      <c r="M23" s="27">
        <v>10</v>
      </c>
      <c r="N23" s="27">
        <f>SUM(L23:M23)</f>
        <v>10</v>
      </c>
      <c r="O23" s="39">
        <v>0</v>
      </c>
      <c r="P23" s="56">
        <v>6</v>
      </c>
      <c r="Q23" s="77"/>
      <c r="R23" s="77"/>
      <c r="S23" s="77"/>
      <c r="T23" s="39">
        <f>(H23*3)+((F23-H23)*2)+J23</f>
        <v>11</v>
      </c>
      <c r="U23" s="40">
        <f t="shared" si="0"/>
        <v>0.53846153846153844</v>
      </c>
      <c r="V23" s="22">
        <v>389</v>
      </c>
      <c r="W23" s="22" t="s">
        <v>84</v>
      </c>
      <c r="X23" s="22" t="s">
        <v>80</v>
      </c>
      <c r="Y23" s="73">
        <v>780</v>
      </c>
      <c r="Z23" s="41"/>
      <c r="AA23" s="1" t="s">
        <v>103</v>
      </c>
      <c r="AB23" s="28" t="s">
        <v>196</v>
      </c>
    </row>
    <row r="24" spans="1:28" x14ac:dyDescent="0.3">
      <c r="A24" s="1" t="s">
        <v>67</v>
      </c>
      <c r="B24" s="1" t="s">
        <v>46</v>
      </c>
      <c r="C24" s="56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6">
        <v>7</v>
      </c>
      <c r="R24" s="56">
        <v>34</v>
      </c>
      <c r="S24" s="42"/>
      <c r="T24" s="42"/>
      <c r="U24" s="40" t="str">
        <f t="shared" ref="U24" si="3">_xlfn.IFNA("",((T24+Q24+N24-R24)+(O24*2))/E24)</f>
        <v/>
      </c>
      <c r="V24" s="22">
        <v>389</v>
      </c>
      <c r="W24" s="22" t="s">
        <v>84</v>
      </c>
      <c r="X24" s="22" t="s">
        <v>80</v>
      </c>
      <c r="Y24" s="73">
        <v>780</v>
      </c>
      <c r="Z24" s="41"/>
      <c r="AA24" s="1" t="s">
        <v>103</v>
      </c>
      <c r="AB24" s="28" t="s">
        <v>196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25</v>
      </c>
      <c r="G25" s="44">
        <f t="shared" si="4"/>
        <v>88</v>
      </c>
      <c r="H25" s="44">
        <f t="shared" si="4"/>
        <v>0</v>
      </c>
      <c r="I25" s="44">
        <f t="shared" si="4"/>
        <v>0</v>
      </c>
      <c r="J25" s="44">
        <f t="shared" si="4"/>
        <v>37</v>
      </c>
      <c r="K25" s="44">
        <f t="shared" si="4"/>
        <v>48</v>
      </c>
      <c r="L25" s="44">
        <f t="shared" si="4"/>
        <v>13</v>
      </c>
      <c r="M25" s="44">
        <f t="shared" si="4"/>
        <v>50</v>
      </c>
      <c r="N25" s="44">
        <f t="shared" si="4"/>
        <v>63</v>
      </c>
      <c r="O25" s="44">
        <f t="shared" si="4"/>
        <v>7</v>
      </c>
      <c r="P25" s="44">
        <f t="shared" si="4"/>
        <v>35</v>
      </c>
      <c r="Q25" s="44">
        <f t="shared" si="4"/>
        <v>7</v>
      </c>
      <c r="R25" s="44">
        <f t="shared" si="4"/>
        <v>34</v>
      </c>
      <c r="S25" s="44">
        <f t="shared" si="4"/>
        <v>0</v>
      </c>
      <c r="T25" s="44">
        <f t="shared" si="4"/>
        <v>87</v>
      </c>
      <c r="U25" s="45">
        <f>((T25+Q25+N25-R25)+(O25*2))/E25</f>
        <v>0.5708333333333333</v>
      </c>
      <c r="V25" s="46">
        <v>389</v>
      </c>
      <c r="W25" s="46" t="s">
        <v>84</v>
      </c>
      <c r="X25" s="46" t="s">
        <v>80</v>
      </c>
      <c r="Y25" s="66">
        <v>780</v>
      </c>
      <c r="Z25" s="47"/>
      <c r="AA25" s="43" t="s">
        <v>103</v>
      </c>
      <c r="AB25" s="68" t="s">
        <v>196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0.28409090909090912</v>
      </c>
      <c r="H26" s="27"/>
      <c r="I26" s="1"/>
      <c r="J26" s="48" t="s">
        <v>42</v>
      </c>
      <c r="K26" s="50">
        <f>J25/K25</f>
        <v>0.77083333333333337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212</v>
      </c>
      <c r="D35" s="38">
        <v>32</v>
      </c>
      <c r="E35" s="39">
        <v>30</v>
      </c>
      <c r="F35" s="27">
        <v>4</v>
      </c>
      <c r="G35" s="27">
        <v>15</v>
      </c>
      <c r="H35" s="27"/>
      <c r="I35" s="27"/>
      <c r="J35" s="27">
        <v>6</v>
      </c>
      <c r="K35" s="27">
        <v>7</v>
      </c>
      <c r="L35" s="76"/>
      <c r="M35" s="27">
        <v>0</v>
      </c>
      <c r="N35" s="27">
        <f>SUM(L35:M35)</f>
        <v>0</v>
      </c>
      <c r="O35" s="27">
        <v>3</v>
      </c>
      <c r="P35" s="39">
        <v>2</v>
      </c>
      <c r="Q35" s="76"/>
      <c r="R35" s="76"/>
      <c r="S35" s="76"/>
      <c r="T35" s="27">
        <f>+(F35*2)+J35</f>
        <v>14</v>
      </c>
      <c r="U35" s="40">
        <f>IFERROR(((T35+Q35+N35-R35)+(O35*2))/E35,"")</f>
        <v>0.66666666666666663</v>
      </c>
      <c r="V35" s="22">
        <v>389</v>
      </c>
      <c r="W35" s="22" t="s">
        <v>79</v>
      </c>
      <c r="X35" s="22" t="s">
        <v>85</v>
      </c>
      <c r="Y35" s="73">
        <v>780</v>
      </c>
      <c r="Z35" s="41" t="s">
        <v>237</v>
      </c>
      <c r="AA35" s="1" t="s">
        <v>184</v>
      </c>
      <c r="AB35" s="28" t="s">
        <v>196</v>
      </c>
    </row>
    <row r="36" spans="1:28" x14ac:dyDescent="0.3">
      <c r="A36" s="1" t="s">
        <v>46</v>
      </c>
      <c r="B36" s="1" t="s">
        <v>67</v>
      </c>
      <c r="C36" s="27" t="s">
        <v>105</v>
      </c>
      <c r="D36" s="69"/>
      <c r="E36" s="27">
        <v>3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76"/>
      <c r="M36" s="27">
        <v>1</v>
      </c>
      <c r="N36" s="27">
        <f t="shared" ref="N36:N41" si="5">SUM(L36:M36)</f>
        <v>1</v>
      </c>
      <c r="O36" s="39">
        <v>0</v>
      </c>
      <c r="P36" s="39">
        <v>2</v>
      </c>
      <c r="Q36" s="77"/>
      <c r="R36" s="77"/>
      <c r="S36" s="77"/>
      <c r="T36" s="27">
        <f t="shared" ref="T36:T46" si="6">+(F36*2)+J36</f>
        <v>0</v>
      </c>
      <c r="U36" s="40">
        <f t="shared" ref="U36:U46" si="7">IFERROR(((T36+Q36+N36-R36)+(O36*2))/E36,"")</f>
        <v>0.33333333333333331</v>
      </c>
      <c r="V36" s="22">
        <v>389</v>
      </c>
      <c r="W36" s="22" t="s">
        <v>79</v>
      </c>
      <c r="X36" s="22" t="s">
        <v>85</v>
      </c>
      <c r="Y36" s="73">
        <v>780</v>
      </c>
      <c r="Z36" s="41"/>
      <c r="AA36" s="1" t="s">
        <v>184</v>
      </c>
      <c r="AB36" s="28" t="s">
        <v>196</v>
      </c>
    </row>
    <row r="37" spans="1:28" x14ac:dyDescent="0.3">
      <c r="A37" s="1" t="s">
        <v>46</v>
      </c>
      <c r="B37" s="1" t="s">
        <v>67</v>
      </c>
      <c r="C37" s="27" t="s">
        <v>185</v>
      </c>
      <c r="D37" s="38">
        <v>50</v>
      </c>
      <c r="E37" s="27">
        <v>24</v>
      </c>
      <c r="F37" s="27">
        <v>0</v>
      </c>
      <c r="G37" s="27">
        <v>2</v>
      </c>
      <c r="H37" s="27"/>
      <c r="I37" s="27"/>
      <c r="J37" s="27">
        <v>3</v>
      </c>
      <c r="K37" s="27">
        <v>4</v>
      </c>
      <c r="L37" s="76"/>
      <c r="M37" s="27">
        <v>9</v>
      </c>
      <c r="N37" s="27">
        <f t="shared" si="5"/>
        <v>9</v>
      </c>
      <c r="O37" s="39">
        <v>1</v>
      </c>
      <c r="P37" s="39">
        <v>5</v>
      </c>
      <c r="Q37" s="77"/>
      <c r="R37" s="77"/>
      <c r="S37" s="77"/>
      <c r="T37" s="27">
        <f t="shared" si="6"/>
        <v>3</v>
      </c>
      <c r="U37" s="40">
        <f t="shared" si="7"/>
        <v>0.58333333333333337</v>
      </c>
      <c r="V37" s="22">
        <v>389</v>
      </c>
      <c r="W37" s="22" t="s">
        <v>79</v>
      </c>
      <c r="X37" s="22" t="s">
        <v>85</v>
      </c>
      <c r="Y37" s="73">
        <v>780</v>
      </c>
      <c r="Z37" s="41"/>
      <c r="AA37" s="1" t="s">
        <v>184</v>
      </c>
      <c r="AB37" s="28" t="s">
        <v>196</v>
      </c>
    </row>
    <row r="38" spans="1:28" x14ac:dyDescent="0.3">
      <c r="A38" s="1" t="s">
        <v>46</v>
      </c>
      <c r="B38" s="1" t="s">
        <v>67</v>
      </c>
      <c r="C38" s="27" t="s">
        <v>186</v>
      </c>
      <c r="D38" s="38">
        <v>40</v>
      </c>
      <c r="E38" s="27">
        <v>31</v>
      </c>
      <c r="F38" s="27">
        <v>7</v>
      </c>
      <c r="G38" s="27">
        <v>9</v>
      </c>
      <c r="H38" s="27"/>
      <c r="I38" s="27"/>
      <c r="J38" s="27">
        <v>2</v>
      </c>
      <c r="K38" s="27">
        <v>6</v>
      </c>
      <c r="L38" s="76"/>
      <c r="M38" s="39">
        <v>15</v>
      </c>
      <c r="N38" s="27">
        <f t="shared" si="5"/>
        <v>15</v>
      </c>
      <c r="O38" s="39">
        <v>1</v>
      </c>
      <c r="P38" s="39">
        <v>5</v>
      </c>
      <c r="Q38" s="77"/>
      <c r="R38" s="77"/>
      <c r="S38" s="77"/>
      <c r="T38" s="27">
        <f t="shared" si="6"/>
        <v>16</v>
      </c>
      <c r="U38" s="40">
        <f t="shared" si="7"/>
        <v>1.064516129032258</v>
      </c>
      <c r="V38" s="22">
        <v>389</v>
      </c>
      <c r="W38" s="22" t="s">
        <v>79</v>
      </c>
      <c r="X38" s="22" t="s">
        <v>85</v>
      </c>
      <c r="Y38" s="73">
        <v>780</v>
      </c>
      <c r="Z38" s="41"/>
      <c r="AA38" s="1" t="s">
        <v>184</v>
      </c>
      <c r="AB38" s="28" t="s">
        <v>196</v>
      </c>
    </row>
    <row r="39" spans="1:28" x14ac:dyDescent="0.3">
      <c r="A39" s="1" t="s">
        <v>46</v>
      </c>
      <c r="B39" s="1" t="s">
        <v>67</v>
      </c>
      <c r="C39" s="27" t="s">
        <v>187</v>
      </c>
      <c r="D39" s="38">
        <v>32</v>
      </c>
      <c r="E39" s="27" t="s">
        <v>245</v>
      </c>
      <c r="F39" s="27"/>
      <c r="G39" s="27"/>
      <c r="H39" s="27"/>
      <c r="I39" s="27"/>
      <c r="J39" s="27"/>
      <c r="K39" s="27"/>
      <c r="L39" s="76"/>
      <c r="M39" s="39"/>
      <c r="N39" s="27"/>
      <c r="O39" s="39"/>
      <c r="P39" s="39"/>
      <c r="Q39" s="77"/>
      <c r="R39" s="77"/>
      <c r="S39" s="77"/>
      <c r="T39" s="27"/>
      <c r="U39" s="40"/>
      <c r="V39" s="22">
        <v>389</v>
      </c>
      <c r="W39" s="22" t="s">
        <v>79</v>
      </c>
      <c r="X39" s="22" t="s">
        <v>85</v>
      </c>
      <c r="Y39" s="73">
        <v>780</v>
      </c>
      <c r="Z39" s="41"/>
      <c r="AA39" s="1" t="s">
        <v>184</v>
      </c>
      <c r="AB39" s="28" t="s">
        <v>196</v>
      </c>
    </row>
    <row r="40" spans="1:28" x14ac:dyDescent="0.3">
      <c r="A40" s="1" t="s">
        <v>46</v>
      </c>
      <c r="B40" s="1" t="s">
        <v>67</v>
      </c>
      <c r="C40" s="27" t="s">
        <v>188</v>
      </c>
      <c r="D40" s="38">
        <v>43</v>
      </c>
      <c r="E40" s="27">
        <v>29</v>
      </c>
      <c r="F40" s="27">
        <v>4</v>
      </c>
      <c r="G40" s="27">
        <v>14</v>
      </c>
      <c r="H40" s="27"/>
      <c r="I40" s="27"/>
      <c r="J40" s="27">
        <v>1</v>
      </c>
      <c r="K40" s="27">
        <v>2</v>
      </c>
      <c r="L40" s="76"/>
      <c r="M40" s="27">
        <v>8</v>
      </c>
      <c r="N40" s="27">
        <f t="shared" si="5"/>
        <v>8</v>
      </c>
      <c r="O40" s="39">
        <v>1</v>
      </c>
      <c r="P40" s="56">
        <v>6</v>
      </c>
      <c r="Q40" s="77"/>
      <c r="R40" s="77"/>
      <c r="S40" s="77"/>
      <c r="T40" s="27">
        <f t="shared" si="6"/>
        <v>9</v>
      </c>
      <c r="U40" s="40">
        <f t="shared" si="7"/>
        <v>0.65517241379310343</v>
      </c>
      <c r="V40" s="22">
        <v>389</v>
      </c>
      <c r="W40" s="22" t="s">
        <v>79</v>
      </c>
      <c r="X40" s="22" t="s">
        <v>85</v>
      </c>
      <c r="Y40" s="73">
        <v>780</v>
      </c>
      <c r="Z40" s="41"/>
      <c r="AA40" s="1" t="s">
        <v>184</v>
      </c>
      <c r="AB40" s="28" t="s">
        <v>196</v>
      </c>
    </row>
    <row r="41" spans="1:28" x14ac:dyDescent="0.3">
      <c r="A41" s="1" t="s">
        <v>46</v>
      </c>
      <c r="B41" s="1" t="s">
        <v>67</v>
      </c>
      <c r="C41" s="27" t="s">
        <v>189</v>
      </c>
      <c r="D41" s="38">
        <v>10</v>
      </c>
      <c r="E41" s="27">
        <v>18</v>
      </c>
      <c r="F41" s="27">
        <v>3</v>
      </c>
      <c r="G41" s="27">
        <v>8</v>
      </c>
      <c r="H41" s="27"/>
      <c r="I41" s="27"/>
      <c r="J41" s="27">
        <v>5</v>
      </c>
      <c r="K41" s="27">
        <v>9</v>
      </c>
      <c r="L41" s="76"/>
      <c r="M41" s="27">
        <v>6</v>
      </c>
      <c r="N41" s="27">
        <f t="shared" si="5"/>
        <v>6</v>
      </c>
      <c r="O41" s="39">
        <v>2</v>
      </c>
      <c r="P41" s="39">
        <v>4</v>
      </c>
      <c r="Q41" s="77"/>
      <c r="R41" s="77"/>
      <c r="S41" s="77"/>
      <c r="T41" s="27">
        <f t="shared" si="6"/>
        <v>11</v>
      </c>
      <c r="U41" s="40">
        <f t="shared" si="7"/>
        <v>1.1666666666666667</v>
      </c>
      <c r="V41" s="22">
        <v>389</v>
      </c>
      <c r="W41" s="22" t="s">
        <v>79</v>
      </c>
      <c r="X41" s="22" t="s">
        <v>85</v>
      </c>
      <c r="Y41" s="73">
        <v>780</v>
      </c>
      <c r="Z41" s="41"/>
      <c r="AA41" s="1" t="s">
        <v>184</v>
      </c>
      <c r="AB41" s="28" t="s">
        <v>196</v>
      </c>
    </row>
    <row r="42" spans="1:28" x14ac:dyDescent="0.3">
      <c r="A42" s="1" t="s">
        <v>46</v>
      </c>
      <c r="B42" s="1" t="s">
        <v>67</v>
      </c>
      <c r="C42" s="27" t="s">
        <v>190</v>
      </c>
      <c r="D42" s="38">
        <v>33</v>
      </c>
      <c r="E42" s="27">
        <v>13</v>
      </c>
      <c r="F42" s="27">
        <v>2</v>
      </c>
      <c r="G42" s="27">
        <v>4</v>
      </c>
      <c r="H42" s="27"/>
      <c r="I42" s="27"/>
      <c r="J42" s="27">
        <v>1</v>
      </c>
      <c r="K42" s="27">
        <v>2</v>
      </c>
      <c r="L42" s="76"/>
      <c r="M42" s="27">
        <v>4</v>
      </c>
      <c r="N42" s="27">
        <f>SUM(L42:M42)</f>
        <v>4</v>
      </c>
      <c r="O42" s="39">
        <v>2</v>
      </c>
      <c r="P42" s="39">
        <v>1</v>
      </c>
      <c r="Q42" s="77"/>
      <c r="R42" s="77"/>
      <c r="S42" s="77"/>
      <c r="T42" s="27">
        <f t="shared" si="6"/>
        <v>5</v>
      </c>
      <c r="U42" s="40">
        <f t="shared" si="7"/>
        <v>1</v>
      </c>
      <c r="V42" s="22">
        <v>389</v>
      </c>
      <c r="W42" s="22" t="s">
        <v>79</v>
      </c>
      <c r="X42" s="22" t="s">
        <v>85</v>
      </c>
      <c r="Y42" s="73">
        <v>780</v>
      </c>
      <c r="Z42" s="41"/>
      <c r="AA42" s="1" t="s">
        <v>184</v>
      </c>
      <c r="AB42" s="28" t="s">
        <v>196</v>
      </c>
    </row>
    <row r="43" spans="1:28" x14ac:dyDescent="0.3">
      <c r="A43" s="1" t="s">
        <v>46</v>
      </c>
      <c r="B43" s="1" t="s">
        <v>67</v>
      </c>
      <c r="C43" s="27" t="s">
        <v>213</v>
      </c>
      <c r="D43" s="38">
        <v>51</v>
      </c>
      <c r="E43" s="27">
        <v>11</v>
      </c>
      <c r="F43" s="27">
        <v>0</v>
      </c>
      <c r="G43" s="27">
        <v>1</v>
      </c>
      <c r="H43" s="27"/>
      <c r="I43" s="27"/>
      <c r="J43" s="27">
        <v>0</v>
      </c>
      <c r="K43" s="27">
        <v>2</v>
      </c>
      <c r="L43" s="76"/>
      <c r="M43" s="27">
        <v>3</v>
      </c>
      <c r="N43" s="27">
        <f>SUM(L43:M43)</f>
        <v>3</v>
      </c>
      <c r="O43" s="39">
        <v>0</v>
      </c>
      <c r="P43" s="39">
        <v>5</v>
      </c>
      <c r="Q43" s="77"/>
      <c r="R43" s="77"/>
      <c r="S43" s="77"/>
      <c r="T43" s="27">
        <f t="shared" si="6"/>
        <v>0</v>
      </c>
      <c r="U43" s="40">
        <f t="shared" si="7"/>
        <v>0.27272727272727271</v>
      </c>
      <c r="V43" s="22">
        <v>389</v>
      </c>
      <c r="W43" s="22" t="s">
        <v>79</v>
      </c>
      <c r="X43" s="22" t="s">
        <v>85</v>
      </c>
      <c r="Y43" s="73">
        <v>780</v>
      </c>
      <c r="Z43" s="41"/>
      <c r="AA43" s="1" t="s">
        <v>184</v>
      </c>
      <c r="AB43" s="28" t="s">
        <v>196</v>
      </c>
    </row>
    <row r="44" spans="1:28" x14ac:dyDescent="0.3">
      <c r="A44" s="1" t="s">
        <v>46</v>
      </c>
      <c r="B44" s="1" t="s">
        <v>67</v>
      </c>
      <c r="C44" s="27" t="s">
        <v>191</v>
      </c>
      <c r="D44" s="38">
        <v>11</v>
      </c>
      <c r="E44" s="27">
        <v>36</v>
      </c>
      <c r="F44" s="27">
        <v>7</v>
      </c>
      <c r="G44" s="27">
        <v>12</v>
      </c>
      <c r="H44" s="27"/>
      <c r="I44" s="27"/>
      <c r="J44" s="27">
        <v>9</v>
      </c>
      <c r="K44" s="27">
        <v>13</v>
      </c>
      <c r="L44" s="76"/>
      <c r="M44" s="27">
        <v>5</v>
      </c>
      <c r="N44" s="27">
        <f>SUM(L44:M44)</f>
        <v>5</v>
      </c>
      <c r="O44" s="39">
        <v>4</v>
      </c>
      <c r="P44" s="39">
        <v>1</v>
      </c>
      <c r="Q44" s="77"/>
      <c r="R44" s="77"/>
      <c r="S44" s="77"/>
      <c r="T44" s="27">
        <f t="shared" si="6"/>
        <v>23</v>
      </c>
      <c r="U44" s="40">
        <f t="shared" si="7"/>
        <v>1</v>
      </c>
      <c r="V44" s="22">
        <v>389</v>
      </c>
      <c r="W44" s="22" t="s">
        <v>79</v>
      </c>
      <c r="X44" s="22" t="s">
        <v>85</v>
      </c>
      <c r="Y44" s="73">
        <v>780</v>
      </c>
      <c r="Z44" s="41"/>
      <c r="AA44" s="1" t="s">
        <v>184</v>
      </c>
      <c r="AB44" s="28" t="s">
        <v>196</v>
      </c>
    </row>
    <row r="45" spans="1:28" x14ac:dyDescent="0.3">
      <c r="A45" s="1" t="s">
        <v>46</v>
      </c>
      <c r="B45" s="1" t="s">
        <v>67</v>
      </c>
      <c r="C45" s="27" t="s">
        <v>192</v>
      </c>
      <c r="D45" s="38">
        <v>22</v>
      </c>
      <c r="E45" s="27">
        <v>22</v>
      </c>
      <c r="F45" s="27">
        <v>0</v>
      </c>
      <c r="G45" s="27">
        <v>3</v>
      </c>
      <c r="H45" s="27"/>
      <c r="I45" s="27"/>
      <c r="J45" s="27">
        <v>5</v>
      </c>
      <c r="K45" s="27">
        <v>7</v>
      </c>
      <c r="L45" s="76"/>
      <c r="M45" s="27">
        <v>2</v>
      </c>
      <c r="N45" s="27">
        <f>SUM(L45:M45)</f>
        <v>2</v>
      </c>
      <c r="O45" s="39">
        <v>2</v>
      </c>
      <c r="P45" s="39">
        <v>2</v>
      </c>
      <c r="Q45" s="77"/>
      <c r="R45" s="77"/>
      <c r="S45" s="77"/>
      <c r="T45" s="27">
        <f t="shared" si="6"/>
        <v>5</v>
      </c>
      <c r="U45" s="40">
        <f t="shared" si="7"/>
        <v>0.5</v>
      </c>
      <c r="V45" s="22">
        <v>389</v>
      </c>
      <c r="W45" s="22" t="s">
        <v>79</v>
      </c>
      <c r="X45" s="22" t="s">
        <v>85</v>
      </c>
      <c r="Y45" s="73">
        <v>780</v>
      </c>
      <c r="Z45" s="41"/>
      <c r="AA45" s="1" t="s">
        <v>184</v>
      </c>
      <c r="AB45" s="28" t="s">
        <v>196</v>
      </c>
    </row>
    <row r="46" spans="1:28" x14ac:dyDescent="0.3">
      <c r="A46" s="1" t="s">
        <v>46</v>
      </c>
      <c r="B46" s="1" t="s">
        <v>67</v>
      </c>
      <c r="C46" s="27" t="s">
        <v>193</v>
      </c>
      <c r="D46" s="38">
        <v>1</v>
      </c>
      <c r="E46" s="27">
        <v>23</v>
      </c>
      <c r="F46" s="27">
        <v>2</v>
      </c>
      <c r="G46" s="27">
        <v>9</v>
      </c>
      <c r="H46" s="27"/>
      <c r="I46" s="27"/>
      <c r="J46" s="27">
        <v>2</v>
      </c>
      <c r="K46" s="27">
        <v>2</v>
      </c>
      <c r="L46" s="76"/>
      <c r="M46" s="27">
        <v>2</v>
      </c>
      <c r="N46" s="27">
        <f>SUM(L46:M46)</f>
        <v>2</v>
      </c>
      <c r="O46" s="39">
        <v>4</v>
      </c>
      <c r="P46" s="39">
        <v>2</v>
      </c>
      <c r="Q46" s="77"/>
      <c r="R46" s="77"/>
      <c r="S46" s="77"/>
      <c r="T46" s="27">
        <f t="shared" si="6"/>
        <v>6</v>
      </c>
      <c r="U46" s="40">
        <f t="shared" si="7"/>
        <v>0.69565217391304346</v>
      </c>
      <c r="V46" s="22">
        <v>389</v>
      </c>
      <c r="W46" s="22" t="s">
        <v>79</v>
      </c>
      <c r="X46" s="22" t="s">
        <v>85</v>
      </c>
      <c r="Y46" s="73">
        <v>780</v>
      </c>
      <c r="Z46" s="41"/>
      <c r="AA46" s="1" t="s">
        <v>184</v>
      </c>
      <c r="AB46" s="28" t="s">
        <v>196</v>
      </c>
    </row>
    <row r="47" spans="1:28" x14ac:dyDescent="0.3">
      <c r="A47" s="1" t="s">
        <v>46</v>
      </c>
      <c r="B47" s="1" t="s">
        <v>67</v>
      </c>
      <c r="C47" s="56" t="s">
        <v>39</v>
      </c>
      <c r="D47" s="1"/>
      <c r="E47" s="42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56">
        <v>6</v>
      </c>
      <c r="R47" s="56">
        <v>28</v>
      </c>
      <c r="S47" s="42"/>
      <c r="T47" s="27"/>
      <c r="U47" s="40" t="str">
        <f t="shared" ref="U47" si="8">_xlfn.IFNA("",((T47+Q47+N47-R47)+(O47*2))/E47)</f>
        <v/>
      </c>
      <c r="V47" s="22">
        <v>389</v>
      </c>
      <c r="W47" s="22" t="s">
        <v>79</v>
      </c>
      <c r="X47" s="22" t="s">
        <v>85</v>
      </c>
      <c r="Y47" s="73">
        <v>780</v>
      </c>
      <c r="Z47" s="41"/>
      <c r="AA47" s="1" t="s">
        <v>184</v>
      </c>
      <c r="AB47" s="28" t="s">
        <v>196</v>
      </c>
    </row>
    <row r="48" spans="1:28" x14ac:dyDescent="0.3">
      <c r="A48" s="43" t="s">
        <v>46</v>
      </c>
      <c r="B48" s="43" t="s">
        <v>67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29</v>
      </c>
      <c r="G48" s="44">
        <f t="shared" si="9"/>
        <v>77</v>
      </c>
      <c r="H48" s="44">
        <f t="shared" si="9"/>
        <v>0</v>
      </c>
      <c r="I48" s="44">
        <f t="shared" si="9"/>
        <v>0</v>
      </c>
      <c r="J48" s="44">
        <f t="shared" si="9"/>
        <v>34</v>
      </c>
      <c r="K48" s="44">
        <f t="shared" si="9"/>
        <v>54</v>
      </c>
      <c r="L48" s="44">
        <f t="shared" si="9"/>
        <v>0</v>
      </c>
      <c r="M48" s="44">
        <f t="shared" si="9"/>
        <v>55</v>
      </c>
      <c r="N48" s="44">
        <f t="shared" si="9"/>
        <v>55</v>
      </c>
      <c r="O48" s="44">
        <f t="shared" si="9"/>
        <v>20</v>
      </c>
      <c r="P48" s="44">
        <f t="shared" si="9"/>
        <v>35</v>
      </c>
      <c r="Q48" s="44">
        <f t="shared" si="9"/>
        <v>6</v>
      </c>
      <c r="R48" s="44">
        <f t="shared" si="9"/>
        <v>28</v>
      </c>
      <c r="S48" s="44">
        <f t="shared" si="9"/>
        <v>0</v>
      </c>
      <c r="T48" s="44">
        <f t="shared" si="9"/>
        <v>92</v>
      </c>
      <c r="U48" s="45">
        <f>((T48+Q48+N48-R48)+(O48*2))/E48</f>
        <v>0.6875</v>
      </c>
      <c r="V48" s="46">
        <v>389</v>
      </c>
      <c r="W48" s="46" t="s">
        <v>79</v>
      </c>
      <c r="X48" s="46" t="s">
        <v>85</v>
      </c>
      <c r="Y48" s="66">
        <v>780</v>
      </c>
      <c r="Z48" s="47"/>
      <c r="AA48" s="43" t="s">
        <v>184</v>
      </c>
      <c r="AB48" s="68" t="s">
        <v>196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0.37662337662337664</v>
      </c>
      <c r="H49" s="27"/>
      <c r="I49" s="1"/>
      <c r="J49" s="48" t="s">
        <v>42</v>
      </c>
      <c r="K49" s="50">
        <f>J48/K48</f>
        <v>0.62962962962962965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</sheetData>
  <sheetProtection sheet="1" objects="1" scenarios="1"/>
  <pageMargins left="0.25" right="0.25" top="0.75" bottom="0.75" header="0.3" footer="0.3"/>
  <pageSetup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AD93-8C63-4D91-B6AA-7F054F023DA4}">
  <sheetPr>
    <tabColor rgb="FFFF0000"/>
  </sheetPr>
  <dimension ref="A1:AB53"/>
  <sheetViews>
    <sheetView workbookViewId="0"/>
  </sheetViews>
  <sheetFormatPr defaultRowHeight="14.4" x14ac:dyDescent="0.3"/>
  <cols>
    <col min="1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18.109375" customWidth="1"/>
    <col min="27" max="27" width="11.5546875" customWidth="1"/>
    <col min="28" max="28" width="8.77734375" customWidth="1"/>
  </cols>
  <sheetData>
    <row r="1" spans="1:28" x14ac:dyDescent="0.3">
      <c r="Z1" s="62" t="s">
        <v>254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29594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100</v>
      </c>
      <c r="D4" s="7" t="s">
        <v>5</v>
      </c>
      <c r="E4" s="8"/>
      <c r="F4" s="5"/>
      <c r="G4" s="1"/>
      <c r="J4" s="15" t="s">
        <v>101</v>
      </c>
      <c r="K4" s="16" t="s">
        <v>45</v>
      </c>
      <c r="L4" s="17"/>
      <c r="M4" s="18"/>
      <c r="N4" s="19">
        <v>17</v>
      </c>
      <c r="O4" s="19">
        <v>21</v>
      </c>
      <c r="P4" s="19">
        <v>16</v>
      </c>
      <c r="Q4" s="19">
        <v>26</v>
      </c>
      <c r="R4" s="20"/>
      <c r="S4" s="21">
        <f>SUM(N4:R4)</f>
        <v>80</v>
      </c>
      <c r="T4" s="22">
        <v>394</v>
      </c>
    </row>
    <row r="5" spans="1:28" x14ac:dyDescent="0.3">
      <c r="B5" s="1"/>
      <c r="C5" s="6" t="s">
        <v>74</v>
      </c>
      <c r="D5" s="7" t="s">
        <v>6</v>
      </c>
      <c r="E5" s="1"/>
      <c r="F5" s="1"/>
      <c r="G5" s="1"/>
      <c r="J5" s="15" t="s">
        <v>102</v>
      </c>
      <c r="K5" s="16" t="s">
        <v>70</v>
      </c>
      <c r="L5" s="17"/>
      <c r="M5" s="18"/>
      <c r="N5" s="19">
        <v>21</v>
      </c>
      <c r="O5" s="19">
        <v>25</v>
      </c>
      <c r="P5" s="19">
        <v>15</v>
      </c>
      <c r="Q5" s="19">
        <v>22</v>
      </c>
      <c r="R5" s="20"/>
      <c r="S5" s="21">
        <f>SUM(N5:R5)</f>
        <v>83</v>
      </c>
      <c r="T5" s="22">
        <v>394</v>
      </c>
      <c r="U5" s="1"/>
      <c r="V5" s="1"/>
      <c r="W5" s="1"/>
    </row>
    <row r="6" spans="1:28" x14ac:dyDescent="0.3">
      <c r="C6" s="23">
        <v>1087</v>
      </c>
      <c r="D6" s="7" t="s">
        <v>7</v>
      </c>
      <c r="F6" s="1"/>
      <c r="G6" s="74" t="s">
        <v>259</v>
      </c>
      <c r="T6" s="1"/>
      <c r="U6" s="1"/>
      <c r="V6" s="1"/>
      <c r="W6" s="1"/>
    </row>
    <row r="7" spans="1:28" x14ac:dyDescent="0.3">
      <c r="B7" s="1"/>
      <c r="C7" s="63"/>
      <c r="D7" s="7" t="s">
        <v>8</v>
      </c>
      <c r="G7" s="1"/>
      <c r="S7" s="1"/>
      <c r="T7" s="25" t="s">
        <v>9</v>
      </c>
      <c r="U7" s="1"/>
      <c r="V7" s="26">
        <v>394</v>
      </c>
      <c r="W7" s="1"/>
    </row>
    <row r="8" spans="1:28" x14ac:dyDescent="0.3">
      <c r="B8" s="1"/>
      <c r="C8" s="63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4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7"/>
    </row>
    <row r="11" spans="1:28" x14ac:dyDescent="0.3">
      <c r="B11" s="1"/>
      <c r="C11" s="32" t="str">
        <f>+C2</f>
        <v>New England Gulls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9</v>
      </c>
      <c r="AB11" s="67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17</v>
      </c>
      <c r="E13" s="76" t="s">
        <v>268</v>
      </c>
      <c r="F13" s="27"/>
      <c r="G13" s="76"/>
      <c r="H13" s="27"/>
      <c r="I13" s="27"/>
      <c r="J13" s="27"/>
      <c r="K13" s="27"/>
      <c r="L13" s="76"/>
      <c r="M13" s="76"/>
      <c r="N13" s="27">
        <f t="shared" ref="N13:N24" si="0">SUM(L13:M13)</f>
        <v>0</v>
      </c>
      <c r="O13" s="76"/>
      <c r="P13" s="77"/>
      <c r="Q13" s="76"/>
      <c r="R13" s="76"/>
      <c r="S13" s="76"/>
      <c r="T13" s="27">
        <f t="shared" ref="T13:T24" si="1">(H13*3)+((F13-H13)*2)+J13</f>
        <v>0</v>
      </c>
      <c r="U13" s="40" t="str">
        <f t="shared" ref="U13:U24" si="2">IFERROR(((T13+Q13+N13-R13)+(O13*2))/E13,"")</f>
        <v/>
      </c>
      <c r="V13" s="22">
        <v>394</v>
      </c>
      <c r="W13" s="22" t="s">
        <v>79</v>
      </c>
      <c r="X13" s="22" t="s">
        <v>80</v>
      </c>
      <c r="Y13" s="65">
        <v>1087</v>
      </c>
      <c r="Z13" s="41"/>
      <c r="AA13" s="1" t="s">
        <v>103</v>
      </c>
      <c r="AB13" s="28" t="s">
        <v>104</v>
      </c>
    </row>
    <row r="14" spans="1:28" x14ac:dyDescent="0.3">
      <c r="A14" s="1" t="s">
        <v>69</v>
      </c>
      <c r="B14" s="1" t="s">
        <v>46</v>
      </c>
      <c r="C14" s="27" t="s">
        <v>57</v>
      </c>
      <c r="D14" s="38">
        <v>44</v>
      </c>
      <c r="E14" s="76"/>
      <c r="F14" s="27">
        <v>1</v>
      </c>
      <c r="G14" s="76"/>
      <c r="H14" s="27"/>
      <c r="I14" s="27"/>
      <c r="J14" s="27">
        <v>2</v>
      </c>
      <c r="K14" s="27">
        <v>2</v>
      </c>
      <c r="L14" s="76"/>
      <c r="M14" s="76"/>
      <c r="N14" s="27">
        <f t="shared" si="0"/>
        <v>0</v>
      </c>
      <c r="O14" s="77"/>
      <c r="P14" s="77"/>
      <c r="Q14" s="77"/>
      <c r="R14" s="77"/>
      <c r="S14" s="77"/>
      <c r="T14" s="39">
        <f t="shared" si="1"/>
        <v>4</v>
      </c>
      <c r="U14" s="40" t="str">
        <f t="shared" si="2"/>
        <v/>
      </c>
      <c r="V14" s="22">
        <v>394</v>
      </c>
      <c r="W14" s="22" t="s">
        <v>79</v>
      </c>
      <c r="X14" s="22" t="s">
        <v>80</v>
      </c>
      <c r="Y14" s="65">
        <v>1087</v>
      </c>
      <c r="Z14" s="41"/>
      <c r="AA14" s="1" t="s">
        <v>103</v>
      </c>
      <c r="AB14" s="28" t="s">
        <v>104</v>
      </c>
    </row>
    <row r="15" spans="1:28" x14ac:dyDescent="0.3">
      <c r="A15" s="1" t="s">
        <v>69</v>
      </c>
      <c r="B15" s="1" t="s">
        <v>46</v>
      </c>
      <c r="C15" s="27" t="s">
        <v>48</v>
      </c>
      <c r="D15" s="38">
        <v>6</v>
      </c>
      <c r="E15" s="76"/>
      <c r="F15" s="27">
        <v>10</v>
      </c>
      <c r="G15" s="76"/>
      <c r="H15" s="27"/>
      <c r="I15" s="27"/>
      <c r="J15" s="27">
        <v>5</v>
      </c>
      <c r="K15" s="27">
        <v>5</v>
      </c>
      <c r="L15" s="76"/>
      <c r="M15" s="76"/>
      <c r="N15" s="27">
        <f t="shared" si="0"/>
        <v>0</v>
      </c>
      <c r="O15" s="77"/>
      <c r="P15" s="77"/>
      <c r="Q15" s="77"/>
      <c r="R15" s="77"/>
      <c r="S15" s="77"/>
      <c r="T15" s="39">
        <f t="shared" si="1"/>
        <v>25</v>
      </c>
      <c r="U15" s="40" t="str">
        <f t="shared" si="2"/>
        <v/>
      </c>
      <c r="V15" s="22">
        <v>394</v>
      </c>
      <c r="W15" s="22" t="s">
        <v>79</v>
      </c>
      <c r="X15" s="22" t="s">
        <v>80</v>
      </c>
      <c r="Y15" s="65">
        <v>1087</v>
      </c>
      <c r="Z15" s="41"/>
      <c r="AA15" s="1" t="s">
        <v>103</v>
      </c>
      <c r="AB15" s="28" t="s">
        <v>104</v>
      </c>
    </row>
    <row r="16" spans="1:28" x14ac:dyDescent="0.3">
      <c r="A16" s="1" t="s">
        <v>69</v>
      </c>
      <c r="B16" s="1" t="s">
        <v>46</v>
      </c>
      <c r="C16" s="27" t="s">
        <v>105</v>
      </c>
      <c r="D16" s="38">
        <v>22</v>
      </c>
      <c r="E16" s="76"/>
      <c r="F16" s="27">
        <v>3</v>
      </c>
      <c r="G16" s="76"/>
      <c r="H16" s="27"/>
      <c r="I16" s="27"/>
      <c r="J16" s="27">
        <v>3</v>
      </c>
      <c r="K16" s="27">
        <v>4</v>
      </c>
      <c r="L16" s="76"/>
      <c r="M16" s="76"/>
      <c r="N16" s="27">
        <f t="shared" si="0"/>
        <v>0</v>
      </c>
      <c r="O16" s="77"/>
      <c r="P16" s="77"/>
      <c r="Q16" s="77"/>
      <c r="R16" s="77"/>
      <c r="S16" s="77"/>
      <c r="T16" s="39">
        <f t="shared" si="1"/>
        <v>9</v>
      </c>
      <c r="U16" s="40" t="str">
        <f t="shared" si="2"/>
        <v/>
      </c>
      <c r="V16" s="22">
        <v>394</v>
      </c>
      <c r="W16" s="22" t="s">
        <v>79</v>
      </c>
      <c r="X16" s="22" t="s">
        <v>80</v>
      </c>
      <c r="Y16" s="65">
        <v>1087</v>
      </c>
      <c r="Z16" s="41"/>
      <c r="AA16" s="1" t="s">
        <v>103</v>
      </c>
      <c r="AB16" s="28" t="s">
        <v>104</v>
      </c>
    </row>
    <row r="17" spans="1:28" x14ac:dyDescent="0.3">
      <c r="A17" s="1" t="s">
        <v>69</v>
      </c>
      <c r="B17" s="1" t="s">
        <v>46</v>
      </c>
      <c r="C17" s="27" t="s">
        <v>106</v>
      </c>
      <c r="D17" s="38">
        <v>8</v>
      </c>
      <c r="E17" s="76"/>
      <c r="F17" s="27">
        <v>1</v>
      </c>
      <c r="G17" s="76"/>
      <c r="H17" s="27"/>
      <c r="I17" s="27"/>
      <c r="J17" s="27">
        <v>0</v>
      </c>
      <c r="K17" s="27">
        <v>0</v>
      </c>
      <c r="L17" s="76"/>
      <c r="M17" s="76"/>
      <c r="N17" s="27">
        <f t="shared" si="0"/>
        <v>0</v>
      </c>
      <c r="O17" s="77"/>
      <c r="P17" s="77"/>
      <c r="Q17" s="77"/>
      <c r="R17" s="77"/>
      <c r="S17" s="77"/>
      <c r="T17" s="39">
        <f t="shared" si="1"/>
        <v>2</v>
      </c>
      <c r="U17" s="40" t="str">
        <f t="shared" si="2"/>
        <v/>
      </c>
      <c r="V17" s="22">
        <v>394</v>
      </c>
      <c r="W17" s="22" t="s">
        <v>79</v>
      </c>
      <c r="X17" s="22" t="s">
        <v>80</v>
      </c>
      <c r="Y17" s="65">
        <v>1087</v>
      </c>
      <c r="Z17" s="41"/>
      <c r="AA17" s="1" t="s">
        <v>103</v>
      </c>
      <c r="AB17" s="28" t="s">
        <v>104</v>
      </c>
    </row>
    <row r="18" spans="1:28" x14ac:dyDescent="0.3">
      <c r="A18" s="1" t="s">
        <v>69</v>
      </c>
      <c r="B18" s="1" t="s">
        <v>46</v>
      </c>
      <c r="C18" s="27" t="s">
        <v>49</v>
      </c>
      <c r="D18" s="38">
        <v>33</v>
      </c>
      <c r="E18" s="76"/>
      <c r="F18" s="27">
        <v>7</v>
      </c>
      <c r="G18" s="76"/>
      <c r="H18" s="27"/>
      <c r="I18" s="27"/>
      <c r="J18" s="27">
        <v>1</v>
      </c>
      <c r="K18" s="27">
        <v>1</v>
      </c>
      <c r="L18" s="76"/>
      <c r="M18" s="76"/>
      <c r="N18" s="27">
        <f t="shared" si="0"/>
        <v>0</v>
      </c>
      <c r="O18" s="77"/>
      <c r="P18" s="77"/>
      <c r="Q18" s="77"/>
      <c r="R18" s="77"/>
      <c r="S18" s="77"/>
      <c r="T18" s="39">
        <f t="shared" si="1"/>
        <v>15</v>
      </c>
      <c r="U18" s="40" t="str">
        <f t="shared" si="2"/>
        <v/>
      </c>
      <c r="V18" s="22">
        <v>394</v>
      </c>
      <c r="W18" s="22" t="s">
        <v>79</v>
      </c>
      <c r="X18" s="22" t="s">
        <v>80</v>
      </c>
      <c r="Y18" s="65">
        <v>1087</v>
      </c>
      <c r="Z18" s="41"/>
      <c r="AA18" s="1" t="s">
        <v>103</v>
      </c>
      <c r="AB18" s="28" t="s">
        <v>104</v>
      </c>
    </row>
    <row r="19" spans="1:28" x14ac:dyDescent="0.3">
      <c r="A19" s="1" t="s">
        <v>69</v>
      </c>
      <c r="B19" s="1" t="s">
        <v>46</v>
      </c>
      <c r="C19" s="27" t="s">
        <v>107</v>
      </c>
      <c r="D19" s="38">
        <v>25</v>
      </c>
      <c r="E19" s="79"/>
      <c r="F19" s="27"/>
      <c r="G19" s="76"/>
      <c r="H19" s="27"/>
      <c r="I19" s="27"/>
      <c r="J19" s="27"/>
      <c r="K19" s="27"/>
      <c r="L19" s="76"/>
      <c r="M19" s="76"/>
      <c r="N19" s="27">
        <f t="shared" si="0"/>
        <v>0</v>
      </c>
      <c r="O19" s="77"/>
      <c r="P19" s="77"/>
      <c r="Q19" s="77"/>
      <c r="R19" s="77"/>
      <c r="S19" s="77"/>
      <c r="T19" s="39">
        <f t="shared" si="1"/>
        <v>0</v>
      </c>
      <c r="U19" s="40" t="str">
        <f t="shared" si="2"/>
        <v/>
      </c>
      <c r="V19" s="22">
        <v>394</v>
      </c>
      <c r="W19" s="22" t="s">
        <v>79</v>
      </c>
      <c r="X19" s="22" t="s">
        <v>80</v>
      </c>
      <c r="Y19" s="65">
        <v>1087</v>
      </c>
      <c r="Z19" s="41"/>
      <c r="AA19" s="1" t="s">
        <v>103</v>
      </c>
      <c r="AB19" s="28" t="s">
        <v>104</v>
      </c>
    </row>
    <row r="20" spans="1:28" x14ac:dyDescent="0.3">
      <c r="A20" s="1" t="s">
        <v>69</v>
      </c>
      <c r="B20" s="1" t="s">
        <v>46</v>
      </c>
      <c r="C20" s="27" t="s">
        <v>51</v>
      </c>
      <c r="D20" s="38">
        <v>24</v>
      </c>
      <c r="E20" s="76"/>
      <c r="F20" s="27">
        <v>7</v>
      </c>
      <c r="G20" s="76"/>
      <c r="H20" s="27"/>
      <c r="I20" s="27"/>
      <c r="J20" s="27">
        <v>5</v>
      </c>
      <c r="K20" s="27">
        <v>6</v>
      </c>
      <c r="L20" s="76"/>
      <c r="M20" s="76"/>
      <c r="N20" s="27">
        <f t="shared" si="0"/>
        <v>0</v>
      </c>
      <c r="O20" s="77"/>
      <c r="P20" s="56">
        <v>6</v>
      </c>
      <c r="Q20" s="77"/>
      <c r="R20" s="77"/>
      <c r="S20" s="77"/>
      <c r="T20" s="39">
        <f t="shared" si="1"/>
        <v>19</v>
      </c>
      <c r="U20" s="40" t="str">
        <f t="shared" si="2"/>
        <v/>
      </c>
      <c r="V20" s="22">
        <v>394</v>
      </c>
      <c r="W20" s="22" t="s">
        <v>79</v>
      </c>
      <c r="X20" s="22" t="s">
        <v>80</v>
      </c>
      <c r="Y20" s="65">
        <v>1087</v>
      </c>
      <c r="Z20" s="41"/>
      <c r="AA20" s="1" t="s">
        <v>103</v>
      </c>
      <c r="AB20" s="28" t="s">
        <v>104</v>
      </c>
    </row>
    <row r="21" spans="1:28" x14ac:dyDescent="0.3">
      <c r="A21" s="1" t="s">
        <v>69</v>
      </c>
      <c r="B21" s="1" t="s">
        <v>46</v>
      </c>
      <c r="C21" s="27" t="s">
        <v>52</v>
      </c>
      <c r="D21" s="38">
        <v>11</v>
      </c>
      <c r="E21" s="79"/>
      <c r="F21" s="27"/>
      <c r="G21" s="76"/>
      <c r="H21" s="27"/>
      <c r="I21" s="27"/>
      <c r="J21" s="27"/>
      <c r="K21" s="27"/>
      <c r="L21" s="76"/>
      <c r="M21" s="76"/>
      <c r="N21" s="27">
        <f t="shared" si="0"/>
        <v>0</v>
      </c>
      <c r="O21" s="77"/>
      <c r="P21" s="77"/>
      <c r="Q21" s="77"/>
      <c r="R21" s="77"/>
      <c r="S21" s="77"/>
      <c r="T21" s="39">
        <f t="shared" si="1"/>
        <v>0</v>
      </c>
      <c r="U21" s="40" t="str">
        <f t="shared" si="2"/>
        <v/>
      </c>
      <c r="V21" s="22">
        <v>394</v>
      </c>
      <c r="W21" s="22" t="s">
        <v>79</v>
      </c>
      <c r="X21" s="22" t="s">
        <v>80</v>
      </c>
      <c r="Y21" s="65">
        <v>1087</v>
      </c>
      <c r="Z21" s="41"/>
      <c r="AA21" s="1" t="s">
        <v>103</v>
      </c>
      <c r="AB21" s="28" t="s">
        <v>104</v>
      </c>
    </row>
    <row r="22" spans="1:28" x14ac:dyDescent="0.3">
      <c r="A22" s="1" t="s">
        <v>69</v>
      </c>
      <c r="B22" s="1" t="s">
        <v>46</v>
      </c>
      <c r="C22" s="27" t="s">
        <v>53</v>
      </c>
      <c r="D22" s="38">
        <v>32</v>
      </c>
      <c r="E22" s="76"/>
      <c r="F22" s="27"/>
      <c r="G22" s="76"/>
      <c r="H22" s="27"/>
      <c r="I22" s="27"/>
      <c r="J22" s="27"/>
      <c r="K22" s="27"/>
      <c r="L22" s="76"/>
      <c r="M22" s="76"/>
      <c r="N22" s="27">
        <f t="shared" si="0"/>
        <v>0</v>
      </c>
      <c r="O22" s="77"/>
      <c r="P22" s="77"/>
      <c r="Q22" s="77"/>
      <c r="R22" s="77"/>
      <c r="S22" s="77"/>
      <c r="T22" s="39">
        <f t="shared" si="1"/>
        <v>0</v>
      </c>
      <c r="U22" s="40" t="str">
        <f t="shared" si="2"/>
        <v/>
      </c>
      <c r="V22" s="22">
        <v>394</v>
      </c>
      <c r="W22" s="22" t="s">
        <v>79</v>
      </c>
      <c r="X22" s="22" t="s">
        <v>80</v>
      </c>
      <c r="Y22" s="65">
        <v>1087</v>
      </c>
      <c r="Z22" s="41"/>
      <c r="AA22" s="1" t="s">
        <v>103</v>
      </c>
      <c r="AB22" s="28" t="s">
        <v>104</v>
      </c>
    </row>
    <row r="23" spans="1:28" x14ac:dyDescent="0.3">
      <c r="A23" s="1" t="s">
        <v>69</v>
      </c>
      <c r="B23" s="1" t="s">
        <v>46</v>
      </c>
      <c r="C23" s="27" t="s">
        <v>54</v>
      </c>
      <c r="D23" s="38">
        <v>7</v>
      </c>
      <c r="E23" s="79"/>
      <c r="F23" s="27"/>
      <c r="G23" s="76"/>
      <c r="H23" s="27"/>
      <c r="I23" s="27"/>
      <c r="J23" s="27"/>
      <c r="K23" s="27"/>
      <c r="L23" s="76"/>
      <c r="M23" s="76"/>
      <c r="N23" s="27">
        <f t="shared" si="0"/>
        <v>0</v>
      </c>
      <c r="O23" s="77"/>
      <c r="P23" s="77"/>
      <c r="Q23" s="77"/>
      <c r="R23" s="77"/>
      <c r="S23" s="77"/>
      <c r="T23" s="39">
        <f t="shared" si="1"/>
        <v>0</v>
      </c>
      <c r="U23" s="40" t="str">
        <f t="shared" si="2"/>
        <v/>
      </c>
      <c r="V23" s="22">
        <v>394</v>
      </c>
      <c r="W23" s="22" t="s">
        <v>79</v>
      </c>
      <c r="X23" s="22" t="s">
        <v>80</v>
      </c>
      <c r="Y23" s="65">
        <v>1087</v>
      </c>
      <c r="Z23" s="41"/>
      <c r="AA23" s="1" t="s">
        <v>103</v>
      </c>
      <c r="AB23" s="28" t="s">
        <v>104</v>
      </c>
    </row>
    <row r="24" spans="1:28" x14ac:dyDescent="0.3">
      <c r="A24" s="1" t="s">
        <v>69</v>
      </c>
      <c r="B24" s="1" t="s">
        <v>46</v>
      </c>
      <c r="C24" s="27" t="s">
        <v>55</v>
      </c>
      <c r="D24" s="38">
        <v>13</v>
      </c>
      <c r="E24" s="76"/>
      <c r="F24" s="27">
        <v>3</v>
      </c>
      <c r="G24" s="76"/>
      <c r="H24" s="27"/>
      <c r="I24" s="27"/>
      <c r="J24" s="27">
        <v>0</v>
      </c>
      <c r="K24" s="27">
        <v>0</v>
      </c>
      <c r="L24" s="76"/>
      <c r="M24" s="76"/>
      <c r="N24" s="27">
        <f t="shared" si="0"/>
        <v>0</v>
      </c>
      <c r="O24" s="77"/>
      <c r="P24" s="77"/>
      <c r="Q24" s="77"/>
      <c r="R24" s="77"/>
      <c r="S24" s="77"/>
      <c r="T24" s="39">
        <f t="shared" si="1"/>
        <v>6</v>
      </c>
      <c r="U24" s="40" t="str">
        <f t="shared" si="2"/>
        <v/>
      </c>
      <c r="V24" s="22">
        <v>394</v>
      </c>
      <c r="W24" s="22" t="s">
        <v>79</v>
      </c>
      <c r="X24" s="22" t="s">
        <v>80</v>
      </c>
      <c r="Y24" s="65">
        <v>1087</v>
      </c>
      <c r="Z24" s="41"/>
      <c r="AA24" s="1" t="s">
        <v>103</v>
      </c>
      <c r="AB24" s="28" t="s">
        <v>104</v>
      </c>
    </row>
    <row r="25" spans="1:28" x14ac:dyDescent="0.3">
      <c r="A25" s="1" t="s">
        <v>69</v>
      </c>
      <c r="B25" s="1" t="s">
        <v>46</v>
      </c>
      <c r="C25" s="56" t="s">
        <v>39</v>
      </c>
      <c r="D25" s="1"/>
      <c r="E25" s="56">
        <v>240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56">
        <v>16</v>
      </c>
      <c r="Q25" s="42"/>
      <c r="R25" s="42"/>
      <c r="S25" s="42"/>
      <c r="T25" s="42"/>
      <c r="U25" s="40" t="str">
        <f t="shared" ref="U25" si="3">_xlfn.IFNA("",((T25+Q25+N25-R25)+(O25*2))/E25)</f>
        <v/>
      </c>
      <c r="V25" s="22">
        <v>394</v>
      </c>
      <c r="W25" s="22" t="s">
        <v>79</v>
      </c>
      <c r="X25" s="22" t="s">
        <v>80</v>
      </c>
      <c r="Y25" s="65">
        <v>1087</v>
      </c>
      <c r="Z25" s="41"/>
      <c r="AA25" s="1" t="s">
        <v>103</v>
      </c>
      <c r="AB25" s="28" t="s">
        <v>104</v>
      </c>
    </row>
    <row r="26" spans="1:28" x14ac:dyDescent="0.3">
      <c r="A26" s="55" t="s">
        <v>69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32</v>
      </c>
      <c r="G26" s="44">
        <f t="shared" si="4"/>
        <v>0</v>
      </c>
      <c r="H26" s="44">
        <f t="shared" si="4"/>
        <v>0</v>
      </c>
      <c r="I26" s="44">
        <f t="shared" si="4"/>
        <v>0</v>
      </c>
      <c r="J26" s="44">
        <f t="shared" si="4"/>
        <v>16</v>
      </c>
      <c r="K26" s="44">
        <f t="shared" si="4"/>
        <v>18</v>
      </c>
      <c r="L26" s="44">
        <f t="shared" si="4"/>
        <v>0</v>
      </c>
      <c r="M26" s="44">
        <f t="shared" si="4"/>
        <v>0</v>
      </c>
      <c r="N26" s="44">
        <f t="shared" si="4"/>
        <v>0</v>
      </c>
      <c r="O26" s="44">
        <f t="shared" si="4"/>
        <v>0</v>
      </c>
      <c r="P26" s="44">
        <f t="shared" si="4"/>
        <v>22</v>
      </c>
      <c r="Q26" s="44">
        <f t="shared" si="4"/>
        <v>0</v>
      </c>
      <c r="R26" s="44">
        <f t="shared" si="4"/>
        <v>0</v>
      </c>
      <c r="S26" s="44">
        <f t="shared" si="4"/>
        <v>0</v>
      </c>
      <c r="T26" s="44">
        <f t="shared" si="4"/>
        <v>80</v>
      </c>
      <c r="U26" s="45">
        <f>((T26+Q26+N26-R26)+(O26*2))/E26</f>
        <v>0.33333333333333331</v>
      </c>
      <c r="V26" s="46">
        <v>394</v>
      </c>
      <c r="W26" s="46" t="s">
        <v>79</v>
      </c>
      <c r="X26" s="46" t="s">
        <v>80</v>
      </c>
      <c r="Y26" s="66">
        <v>1087</v>
      </c>
      <c r="Z26" s="47"/>
      <c r="AA26" s="43" t="s">
        <v>103</v>
      </c>
      <c r="AB26" s="68" t="s">
        <v>104</v>
      </c>
    </row>
    <row r="27" spans="1:28" x14ac:dyDescent="0.3">
      <c r="A27" s="1"/>
      <c r="B27" s="1"/>
      <c r="C27" s="1"/>
      <c r="D27" s="1"/>
      <c r="F27" s="48" t="s">
        <v>41</v>
      </c>
      <c r="G27" s="49" t="e">
        <f>F26/G26</f>
        <v>#DIV/0!</v>
      </c>
      <c r="H27" s="27"/>
      <c r="I27" s="1"/>
      <c r="J27" s="48" t="s">
        <v>42</v>
      </c>
      <c r="K27" s="50">
        <f>J26/K26</f>
        <v>0.88888888888888884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10</v>
      </c>
      <c r="AB33" s="67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197</v>
      </c>
      <c r="D35" s="38">
        <v>21</v>
      </c>
      <c r="E35" s="76" t="s">
        <v>269</v>
      </c>
      <c r="F35" s="27"/>
      <c r="G35" s="76"/>
      <c r="H35" s="27"/>
      <c r="I35" s="27"/>
      <c r="J35" s="27"/>
      <c r="K35" s="27"/>
      <c r="L35" s="76"/>
      <c r="M35" s="76"/>
      <c r="N35" s="27"/>
      <c r="O35" s="76"/>
      <c r="P35" s="77"/>
      <c r="Q35" s="76"/>
      <c r="R35" s="76"/>
      <c r="S35" s="76"/>
      <c r="T35" s="27"/>
      <c r="U35" s="40" t="str">
        <f>IFERROR(((T35+Q35+N35-R35)+(O35*2))/E35,"")</f>
        <v/>
      </c>
      <c r="V35" s="22">
        <v>394</v>
      </c>
      <c r="W35" s="22" t="s">
        <v>84</v>
      </c>
      <c r="X35" s="22" t="s">
        <v>85</v>
      </c>
      <c r="Y35" s="65">
        <v>1087</v>
      </c>
      <c r="Z35" s="41"/>
      <c r="AA35" s="1" t="s">
        <v>198</v>
      </c>
      <c r="AB35" s="28" t="s">
        <v>199</v>
      </c>
    </row>
    <row r="36" spans="1:28" x14ac:dyDescent="0.3">
      <c r="A36" s="1" t="s">
        <v>46</v>
      </c>
      <c r="B36" s="1" t="s">
        <v>69</v>
      </c>
      <c r="C36" s="27" t="s">
        <v>200</v>
      </c>
      <c r="D36" s="38">
        <v>24</v>
      </c>
      <c r="E36" s="76"/>
      <c r="F36" s="27">
        <v>5</v>
      </c>
      <c r="G36" s="76"/>
      <c r="H36" s="27"/>
      <c r="I36" s="27"/>
      <c r="J36" s="27">
        <v>2</v>
      </c>
      <c r="K36" s="27">
        <v>4</v>
      </c>
      <c r="L36" s="76"/>
      <c r="M36" s="76"/>
      <c r="N36" s="27">
        <f t="shared" ref="N36:N44" si="5">SUM(L36:M36)</f>
        <v>0</v>
      </c>
      <c r="O36" s="77"/>
      <c r="P36" s="77"/>
      <c r="Q36" s="77"/>
      <c r="R36" s="77"/>
      <c r="S36" s="77"/>
      <c r="T36" s="39">
        <f t="shared" ref="T36:T40" si="6">(H36*3)+((F36-H36)*2)+J36</f>
        <v>12</v>
      </c>
      <c r="U36" s="40" t="str">
        <f t="shared" ref="U36:U44" si="7">IFERROR(((T36+Q36+N36-R36)+(O36*2))/E36,"")</f>
        <v/>
      </c>
      <c r="V36" s="22">
        <v>394</v>
      </c>
      <c r="W36" s="22" t="s">
        <v>84</v>
      </c>
      <c r="X36" s="22" t="s">
        <v>85</v>
      </c>
      <c r="Y36" s="65">
        <v>1087</v>
      </c>
      <c r="Z36" s="41"/>
      <c r="AA36" s="1" t="s">
        <v>198</v>
      </c>
      <c r="AB36" s="28" t="s">
        <v>199</v>
      </c>
    </row>
    <row r="37" spans="1:28" x14ac:dyDescent="0.3">
      <c r="A37" s="1" t="s">
        <v>46</v>
      </c>
      <c r="B37" s="1" t="s">
        <v>69</v>
      </c>
      <c r="C37" s="27" t="s">
        <v>201</v>
      </c>
      <c r="D37" s="38">
        <v>32</v>
      </c>
      <c r="E37" s="76"/>
      <c r="F37" s="27">
        <v>3</v>
      </c>
      <c r="G37" s="76"/>
      <c r="H37" s="27"/>
      <c r="I37" s="27"/>
      <c r="J37" s="27">
        <v>3</v>
      </c>
      <c r="K37" s="27">
        <v>4</v>
      </c>
      <c r="L37" s="76"/>
      <c r="M37" s="76"/>
      <c r="N37" s="27">
        <f t="shared" si="5"/>
        <v>0</v>
      </c>
      <c r="O37" s="77"/>
      <c r="P37" s="77"/>
      <c r="Q37" s="77"/>
      <c r="R37" s="77"/>
      <c r="S37" s="77"/>
      <c r="T37" s="39">
        <f t="shared" si="6"/>
        <v>9</v>
      </c>
      <c r="U37" s="40" t="str">
        <f t="shared" si="7"/>
        <v/>
      </c>
      <c r="V37" s="22">
        <v>394</v>
      </c>
      <c r="W37" s="22" t="s">
        <v>84</v>
      </c>
      <c r="X37" s="22" t="s">
        <v>85</v>
      </c>
      <c r="Y37" s="65">
        <v>1087</v>
      </c>
      <c r="Z37" s="41"/>
      <c r="AA37" s="1" t="s">
        <v>198</v>
      </c>
      <c r="AB37" s="28" t="s">
        <v>199</v>
      </c>
    </row>
    <row r="38" spans="1:28" x14ac:dyDescent="0.3">
      <c r="A38" s="1" t="s">
        <v>46</v>
      </c>
      <c r="B38" s="1" t="s">
        <v>69</v>
      </c>
      <c r="C38" s="27" t="s">
        <v>202</v>
      </c>
      <c r="D38" s="38">
        <v>15</v>
      </c>
      <c r="E38" s="76"/>
      <c r="F38" s="27">
        <v>4</v>
      </c>
      <c r="G38" s="76"/>
      <c r="H38" s="27"/>
      <c r="I38" s="27"/>
      <c r="J38" s="27">
        <v>7</v>
      </c>
      <c r="K38" s="27">
        <v>10</v>
      </c>
      <c r="L38" s="76"/>
      <c r="M38" s="76"/>
      <c r="N38" s="27">
        <f t="shared" si="5"/>
        <v>0</v>
      </c>
      <c r="O38" s="77"/>
      <c r="P38" s="77"/>
      <c r="Q38" s="77"/>
      <c r="R38" s="77"/>
      <c r="S38" s="77"/>
      <c r="T38" s="39">
        <f t="shared" si="6"/>
        <v>15</v>
      </c>
      <c r="U38" s="40" t="str">
        <f t="shared" si="7"/>
        <v/>
      </c>
      <c r="V38" s="22">
        <v>394</v>
      </c>
      <c r="W38" s="22" t="s">
        <v>84</v>
      </c>
      <c r="X38" s="22" t="s">
        <v>85</v>
      </c>
      <c r="Y38" s="65">
        <v>1087</v>
      </c>
      <c r="Z38" s="41"/>
      <c r="AA38" s="1" t="s">
        <v>198</v>
      </c>
      <c r="AB38" s="28" t="s">
        <v>199</v>
      </c>
    </row>
    <row r="39" spans="1:28" x14ac:dyDescent="0.3">
      <c r="A39" s="1" t="s">
        <v>46</v>
      </c>
      <c r="B39" s="1" t="s">
        <v>69</v>
      </c>
      <c r="C39" s="27" t="s">
        <v>203</v>
      </c>
      <c r="D39" s="38">
        <v>42</v>
      </c>
      <c r="E39" s="76"/>
      <c r="F39" s="27">
        <v>7</v>
      </c>
      <c r="G39" s="76"/>
      <c r="H39" s="27"/>
      <c r="I39" s="27"/>
      <c r="J39" s="27">
        <v>2</v>
      </c>
      <c r="K39" s="27">
        <v>2</v>
      </c>
      <c r="L39" s="76"/>
      <c r="M39" s="76"/>
      <c r="N39" s="27">
        <f t="shared" si="5"/>
        <v>0</v>
      </c>
      <c r="O39" s="77"/>
      <c r="P39" s="56">
        <v>6</v>
      </c>
      <c r="Q39" s="77"/>
      <c r="R39" s="77"/>
      <c r="S39" s="77"/>
      <c r="T39" s="39">
        <f t="shared" si="6"/>
        <v>16</v>
      </c>
      <c r="U39" s="40" t="str">
        <f t="shared" si="7"/>
        <v/>
      </c>
      <c r="V39" s="22">
        <v>394</v>
      </c>
      <c r="W39" s="22" t="s">
        <v>84</v>
      </c>
      <c r="X39" s="22" t="s">
        <v>85</v>
      </c>
      <c r="Y39" s="65">
        <v>1087</v>
      </c>
      <c r="Z39" s="41"/>
      <c r="AA39" s="1" t="s">
        <v>198</v>
      </c>
      <c r="AB39" s="28" t="s">
        <v>199</v>
      </c>
    </row>
    <row r="40" spans="1:28" x14ac:dyDescent="0.3">
      <c r="A40" s="1" t="s">
        <v>46</v>
      </c>
      <c r="B40" s="1" t="s">
        <v>69</v>
      </c>
      <c r="C40" s="27" t="s">
        <v>204</v>
      </c>
      <c r="D40" s="38">
        <v>53</v>
      </c>
      <c r="E40" s="76"/>
      <c r="F40" s="27">
        <v>3</v>
      </c>
      <c r="G40" s="76"/>
      <c r="H40" s="27"/>
      <c r="I40" s="27"/>
      <c r="J40" s="27">
        <v>4</v>
      </c>
      <c r="K40" s="27">
        <v>5</v>
      </c>
      <c r="L40" s="76"/>
      <c r="M40" s="76"/>
      <c r="N40" s="27">
        <f t="shared" si="5"/>
        <v>0</v>
      </c>
      <c r="O40" s="77"/>
      <c r="P40" s="77"/>
      <c r="Q40" s="77"/>
      <c r="R40" s="77"/>
      <c r="S40" s="77"/>
      <c r="T40" s="39">
        <f t="shared" si="6"/>
        <v>10</v>
      </c>
      <c r="U40" s="40" t="str">
        <f t="shared" si="7"/>
        <v/>
      </c>
      <c r="V40" s="22">
        <v>394</v>
      </c>
      <c r="W40" s="22" t="s">
        <v>84</v>
      </c>
      <c r="X40" s="22" t="s">
        <v>85</v>
      </c>
      <c r="Y40" s="65">
        <v>1087</v>
      </c>
      <c r="Z40" s="41"/>
      <c r="AA40" s="1" t="s">
        <v>198</v>
      </c>
      <c r="AB40" s="28" t="s">
        <v>199</v>
      </c>
    </row>
    <row r="41" spans="1:28" x14ac:dyDescent="0.3">
      <c r="A41" s="1" t="s">
        <v>46</v>
      </c>
      <c r="B41" s="1" t="s">
        <v>69</v>
      </c>
      <c r="C41" s="27" t="s">
        <v>205</v>
      </c>
      <c r="D41" s="38">
        <v>33</v>
      </c>
      <c r="E41" s="76"/>
      <c r="F41" s="27">
        <v>1</v>
      </c>
      <c r="G41" s="76"/>
      <c r="H41" s="27"/>
      <c r="I41" s="27"/>
      <c r="J41" s="27">
        <v>0</v>
      </c>
      <c r="K41" s="27">
        <v>0</v>
      </c>
      <c r="L41" s="76"/>
      <c r="M41" s="76"/>
      <c r="N41" s="27">
        <f t="shared" si="5"/>
        <v>0</v>
      </c>
      <c r="O41" s="77"/>
      <c r="P41" s="77"/>
      <c r="Q41" s="77"/>
      <c r="R41" s="77"/>
      <c r="S41" s="77"/>
      <c r="T41" s="39">
        <f>(H41*3)+((F41-H41)*2)+J41</f>
        <v>2</v>
      </c>
      <c r="U41" s="40" t="str">
        <f t="shared" si="7"/>
        <v/>
      </c>
      <c r="V41" s="22">
        <v>394</v>
      </c>
      <c r="W41" s="22" t="s">
        <v>84</v>
      </c>
      <c r="X41" s="22" t="s">
        <v>85</v>
      </c>
      <c r="Y41" s="65">
        <v>1087</v>
      </c>
      <c r="Z41" s="41"/>
      <c r="AA41" s="1" t="s">
        <v>198</v>
      </c>
      <c r="AB41" s="28" t="s">
        <v>199</v>
      </c>
    </row>
    <row r="42" spans="1:28" x14ac:dyDescent="0.3">
      <c r="A42" s="1" t="s">
        <v>46</v>
      </c>
      <c r="B42" s="1" t="s">
        <v>69</v>
      </c>
      <c r="C42" s="27" t="s">
        <v>206</v>
      </c>
      <c r="D42" s="38">
        <v>25</v>
      </c>
      <c r="E42" s="76"/>
      <c r="F42" s="27">
        <v>1</v>
      </c>
      <c r="G42" s="76"/>
      <c r="H42" s="27"/>
      <c r="I42" s="27"/>
      <c r="J42" s="27">
        <v>1</v>
      </c>
      <c r="K42" s="27">
        <v>2</v>
      </c>
      <c r="L42" s="76"/>
      <c r="M42" s="76"/>
      <c r="N42" s="27">
        <f t="shared" si="5"/>
        <v>0</v>
      </c>
      <c r="O42" s="77"/>
      <c r="P42" s="77"/>
      <c r="Q42" s="77"/>
      <c r="R42" s="77"/>
      <c r="S42" s="77"/>
      <c r="T42" s="39">
        <f>(H42*3)+((F42-H42)*2)+J42</f>
        <v>3</v>
      </c>
      <c r="U42" s="40" t="str">
        <f t="shared" si="7"/>
        <v/>
      </c>
      <c r="V42" s="22">
        <v>394</v>
      </c>
      <c r="W42" s="22" t="s">
        <v>84</v>
      </c>
      <c r="X42" s="22" t="s">
        <v>85</v>
      </c>
      <c r="Y42" s="65">
        <v>1087</v>
      </c>
      <c r="Z42" s="41"/>
      <c r="AA42" s="1" t="s">
        <v>198</v>
      </c>
      <c r="AB42" s="28" t="s">
        <v>199</v>
      </c>
    </row>
    <row r="43" spans="1:28" x14ac:dyDescent="0.3">
      <c r="A43" s="1" t="s">
        <v>46</v>
      </c>
      <c r="B43" s="1" t="s">
        <v>69</v>
      </c>
      <c r="C43" s="27" t="s">
        <v>207</v>
      </c>
      <c r="D43" s="38">
        <v>12</v>
      </c>
      <c r="E43" s="76" t="s">
        <v>269</v>
      </c>
      <c r="F43" s="27"/>
      <c r="G43" s="76"/>
      <c r="H43" s="27"/>
      <c r="I43" s="27"/>
      <c r="J43" s="27"/>
      <c r="K43" s="27"/>
      <c r="L43" s="76"/>
      <c r="M43" s="76"/>
      <c r="N43" s="27"/>
      <c r="O43" s="77"/>
      <c r="P43" s="77"/>
      <c r="Q43" s="77"/>
      <c r="R43" s="77"/>
      <c r="S43" s="77"/>
      <c r="T43" s="39"/>
      <c r="U43" s="40" t="str">
        <f t="shared" si="7"/>
        <v/>
      </c>
      <c r="V43" s="22">
        <v>394</v>
      </c>
      <c r="W43" s="22" t="s">
        <v>84</v>
      </c>
      <c r="X43" s="22" t="s">
        <v>85</v>
      </c>
      <c r="Y43" s="65">
        <v>1087</v>
      </c>
      <c r="Z43" s="41"/>
      <c r="AA43" s="1" t="s">
        <v>198</v>
      </c>
      <c r="AB43" s="28" t="s">
        <v>199</v>
      </c>
    </row>
    <row r="44" spans="1:28" x14ac:dyDescent="0.3">
      <c r="A44" s="1" t="s">
        <v>46</v>
      </c>
      <c r="B44" s="1" t="s">
        <v>69</v>
      </c>
      <c r="C44" s="27" t="s">
        <v>208</v>
      </c>
      <c r="D44" s="38">
        <v>11</v>
      </c>
      <c r="E44" s="76"/>
      <c r="F44" s="27">
        <v>7</v>
      </c>
      <c r="G44" s="76"/>
      <c r="H44" s="27"/>
      <c r="I44" s="27"/>
      <c r="J44" s="27">
        <v>2</v>
      </c>
      <c r="K44" s="27">
        <v>2</v>
      </c>
      <c r="L44" s="76"/>
      <c r="M44" s="76"/>
      <c r="N44" s="27">
        <f t="shared" si="5"/>
        <v>0</v>
      </c>
      <c r="O44" s="77"/>
      <c r="P44" s="77"/>
      <c r="Q44" s="77"/>
      <c r="R44" s="77"/>
      <c r="S44" s="77"/>
      <c r="T44" s="39">
        <f>(H44*3)+((F44-H44)*2)+J44</f>
        <v>16</v>
      </c>
      <c r="U44" s="40" t="str">
        <f t="shared" si="7"/>
        <v/>
      </c>
      <c r="V44" s="22">
        <v>394</v>
      </c>
      <c r="W44" s="22" t="s">
        <v>84</v>
      </c>
      <c r="X44" s="22" t="s">
        <v>85</v>
      </c>
      <c r="Y44" s="65">
        <v>1087</v>
      </c>
      <c r="Z44" s="41"/>
      <c r="AA44" s="1" t="s">
        <v>198</v>
      </c>
      <c r="AB44" s="28" t="s">
        <v>199</v>
      </c>
    </row>
    <row r="45" spans="1:28" x14ac:dyDescent="0.3">
      <c r="A45" s="1" t="s">
        <v>46</v>
      </c>
      <c r="B45" s="1" t="s">
        <v>69</v>
      </c>
      <c r="C45" s="56" t="s">
        <v>39</v>
      </c>
      <c r="D45" s="1"/>
      <c r="E45" s="56">
        <v>240</v>
      </c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56">
        <v>17</v>
      </c>
      <c r="Q45" s="42"/>
      <c r="R45" s="42"/>
      <c r="S45" s="42"/>
      <c r="T45" s="42"/>
      <c r="U45" s="40" t="str">
        <f t="shared" ref="U45" si="8">_xlfn.IFNA("",((T45+Q45+N45-R45)+(O45*2))/E45)</f>
        <v/>
      </c>
      <c r="V45" s="22">
        <v>394</v>
      </c>
      <c r="W45" s="22" t="s">
        <v>84</v>
      </c>
      <c r="X45" s="22" t="s">
        <v>85</v>
      </c>
      <c r="Y45" s="65">
        <v>1087</v>
      </c>
      <c r="Z45" s="41"/>
      <c r="AA45" s="1" t="s">
        <v>198</v>
      </c>
      <c r="AB45" s="28" t="s">
        <v>199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31</v>
      </c>
      <c r="G46" s="44">
        <f t="shared" si="9"/>
        <v>0</v>
      </c>
      <c r="H46" s="44">
        <f t="shared" si="9"/>
        <v>0</v>
      </c>
      <c r="I46" s="44">
        <f t="shared" si="9"/>
        <v>0</v>
      </c>
      <c r="J46" s="44">
        <f t="shared" si="9"/>
        <v>21</v>
      </c>
      <c r="K46" s="44">
        <f t="shared" si="9"/>
        <v>29</v>
      </c>
      <c r="L46" s="44">
        <f t="shared" si="9"/>
        <v>0</v>
      </c>
      <c r="M46" s="44">
        <f t="shared" si="9"/>
        <v>0</v>
      </c>
      <c r="N46" s="44">
        <f t="shared" si="9"/>
        <v>0</v>
      </c>
      <c r="O46" s="44">
        <f t="shared" si="9"/>
        <v>0</v>
      </c>
      <c r="P46" s="44">
        <f t="shared" si="9"/>
        <v>23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83</v>
      </c>
      <c r="U46" s="45">
        <f>((T46+Q46+N46-R46)+(O46*2))/E46</f>
        <v>0.34583333333333333</v>
      </c>
      <c r="V46" s="46">
        <v>394</v>
      </c>
      <c r="W46" s="46" t="s">
        <v>84</v>
      </c>
      <c r="X46" s="46" t="s">
        <v>85</v>
      </c>
      <c r="Y46" s="66">
        <v>1087</v>
      </c>
      <c r="Z46" s="72" t="s">
        <v>274</v>
      </c>
      <c r="AA46" s="43" t="s">
        <v>198</v>
      </c>
      <c r="AB46" s="68" t="s">
        <v>199</v>
      </c>
    </row>
    <row r="47" spans="1:28" x14ac:dyDescent="0.3">
      <c r="A47" s="1"/>
      <c r="B47" s="1"/>
      <c r="C47" s="1"/>
      <c r="D47" s="1"/>
      <c r="F47" s="48" t="s">
        <v>41</v>
      </c>
      <c r="G47" s="49" t="e">
        <f>F46/G46</f>
        <v>#DIV/0!</v>
      </c>
      <c r="H47" s="27"/>
      <c r="I47" s="1"/>
      <c r="J47" s="48" t="s">
        <v>42</v>
      </c>
      <c r="K47" s="50">
        <f>J46/K46</f>
        <v>0.72413793103448276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238</v>
      </c>
      <c r="D49" s="1"/>
      <c r="F49" s="48"/>
      <c r="G49" s="84"/>
      <c r="H49" s="27"/>
      <c r="I49" s="1"/>
      <c r="J49" s="48"/>
      <c r="K49" s="85"/>
      <c r="L49" s="1"/>
      <c r="M49" s="39"/>
      <c r="N49" s="58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7"/>
    </row>
    <row r="53" spans="1:28" x14ac:dyDescent="0.3">
      <c r="AB53" s="67"/>
    </row>
  </sheetData>
  <sheetProtection sheet="1" objects="1" scenarios="1"/>
  <sortState xmlns:xlrd2="http://schemas.microsoft.com/office/spreadsheetml/2017/richdata2" ref="A13:AB24">
    <sortCondition ref="C13:C2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1 vs NO</vt:lpstr>
      <vt:lpstr>2 vs Dall</vt:lpstr>
      <vt:lpstr>3 @NO</vt:lpstr>
      <vt:lpstr>4 vs NJ</vt:lpstr>
      <vt:lpstr>5 @Chic</vt:lpstr>
      <vt:lpstr>6 @NJ</vt:lpstr>
      <vt:lpstr>7 @SF</vt:lpstr>
      <vt:lpstr>8 @SF</vt:lpstr>
      <vt:lpstr>9 vs Minn</vt:lpstr>
      <vt:lpstr>10 @Neb</vt:lpstr>
      <vt:lpstr>11 vs SF</vt:lpstr>
      <vt:lpstr>12 vs SF</vt:lpstr>
      <vt:lpstr>'11 vs SF'!Print_Area</vt:lpstr>
      <vt:lpstr>'12 vs SF'!Print_Area</vt:lpstr>
      <vt:lpstr>'2 vs Dall'!Print_Area</vt:lpstr>
      <vt:lpstr>'5 @Chic'!Print_Area</vt:lpstr>
      <vt:lpstr>'7 @SF'!Print_Area</vt:lpstr>
      <vt:lpstr>'8 @SF'!Print_Area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2022-03-31T14:17:40Z</cp:lastPrinted>
  <dcterms:created xsi:type="dcterms:W3CDTF">2019-04-26T15:04:59Z</dcterms:created>
  <dcterms:modified xsi:type="dcterms:W3CDTF">2025-04-18T22:48:49Z</dcterms:modified>
</cp:coreProperties>
</file>