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England Gulls\"/>
    </mc:Choice>
  </mc:AlternateContent>
  <xr:revisionPtr revIDLastSave="0" documentId="13_ncr:1_{5FE4A426-8A96-44F6-B3DD-0A4E8FDD9B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1" r:id="rId1"/>
  </sheets>
  <definedNames>
    <definedName name="_xlnm.Print_Area" localSheetId="0">'80-81 Player Stats'!$A$1:$AN$26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AI21" i="1"/>
  <c r="AG21" i="1"/>
  <c r="AE21" i="1"/>
  <c r="AD21" i="1"/>
  <c r="AA21" i="1"/>
  <c r="X21" i="1"/>
  <c r="U21" i="1"/>
  <c r="T21" i="1"/>
  <c r="S21" i="1"/>
  <c r="P21" i="1"/>
  <c r="O21" i="1"/>
  <c r="M21" i="1"/>
  <c r="L21" i="1"/>
  <c r="I21" i="1"/>
  <c r="H21" i="1"/>
  <c r="F21" i="1"/>
  <c r="F11" i="1" l="1"/>
  <c r="AI10" i="1" l="1"/>
  <c r="AI15" i="1"/>
  <c r="AI6" i="1"/>
  <c r="AI11" i="1"/>
  <c r="AI8" i="1"/>
  <c r="AI19" i="1"/>
  <c r="AI18" i="1"/>
  <c r="AI17" i="1"/>
  <c r="AI16" i="1"/>
  <c r="AI14" i="1"/>
  <c r="AI13" i="1"/>
  <c r="AI12" i="1"/>
  <c r="AI9" i="1"/>
  <c r="AI7" i="1"/>
  <c r="AI5" i="1"/>
  <c r="G22" i="1"/>
  <c r="H23" i="1" s="1"/>
  <c r="G5" i="1" l="1"/>
  <c r="J5" i="1"/>
  <c r="Q5" i="1"/>
  <c r="U5" i="1"/>
  <c r="V5" i="1" s="1"/>
  <c r="Y5" i="1"/>
  <c r="AB5" i="1"/>
  <c r="AF5" i="1"/>
  <c r="G7" i="1"/>
  <c r="J7" i="1"/>
  <c r="Q7" i="1"/>
  <c r="U7" i="1"/>
  <c r="V7" i="1" s="1"/>
  <c r="Y7" i="1"/>
  <c r="AB7" i="1"/>
  <c r="AF7" i="1"/>
  <c r="AJ7" i="1"/>
  <c r="G9" i="1"/>
  <c r="J9" i="1"/>
  <c r="Q9" i="1"/>
  <c r="U9" i="1"/>
  <c r="V9" i="1" s="1"/>
  <c r="Y9" i="1"/>
  <c r="AB9" i="1"/>
  <c r="AF9" i="1"/>
  <c r="AJ9" i="1"/>
  <c r="G12" i="1"/>
  <c r="J12" i="1"/>
  <c r="Q12" i="1"/>
  <c r="U12" i="1"/>
  <c r="V12" i="1" s="1"/>
  <c r="Y12" i="1"/>
  <c r="AB12" i="1"/>
  <c r="AF12" i="1"/>
  <c r="AJ12" i="1"/>
  <c r="G13" i="1"/>
  <c r="J13" i="1"/>
  <c r="U13" i="1"/>
  <c r="V13" i="1" s="1"/>
  <c r="Y13" i="1"/>
  <c r="AB13" i="1"/>
  <c r="AF13" i="1"/>
  <c r="G14" i="1"/>
  <c r="J14" i="1"/>
  <c r="Q14" i="1"/>
  <c r="U14" i="1"/>
  <c r="V14" i="1" s="1"/>
  <c r="Y14" i="1"/>
  <c r="AB14" i="1"/>
  <c r="AF14" i="1"/>
  <c r="AJ14" i="1"/>
  <c r="G16" i="1"/>
  <c r="J16" i="1"/>
  <c r="Q16" i="1"/>
  <c r="U16" i="1"/>
  <c r="V16" i="1" s="1"/>
  <c r="Y16" i="1"/>
  <c r="AB16" i="1"/>
  <c r="AF16" i="1"/>
  <c r="AJ16" i="1"/>
  <c r="G17" i="1"/>
  <c r="J17" i="1"/>
  <c r="Q17" i="1"/>
  <c r="U17" i="1"/>
  <c r="V17" i="1" s="1"/>
  <c r="Y17" i="1"/>
  <c r="AB17" i="1"/>
  <c r="AF17" i="1"/>
  <c r="AJ17" i="1"/>
  <c r="G18" i="1"/>
  <c r="J18" i="1"/>
  <c r="Q18" i="1"/>
  <c r="U18" i="1"/>
  <c r="V18" i="1" s="1"/>
  <c r="Y18" i="1"/>
  <c r="AB18" i="1"/>
  <c r="AF18" i="1"/>
  <c r="AJ18" i="1"/>
  <c r="G19" i="1"/>
  <c r="J19" i="1"/>
  <c r="Q19" i="1"/>
  <c r="U19" i="1"/>
  <c r="V19" i="1" s="1"/>
  <c r="Y19" i="1"/>
  <c r="AB19" i="1"/>
  <c r="AF19" i="1"/>
  <c r="G8" i="1"/>
  <c r="J8" i="1"/>
  <c r="Q8" i="1"/>
  <c r="U8" i="1"/>
  <c r="V8" i="1" s="1"/>
  <c r="Y8" i="1"/>
  <c r="AB8" i="1"/>
  <c r="AF8" i="1"/>
  <c r="AJ8" i="1"/>
  <c r="G11" i="1"/>
  <c r="J11" i="1"/>
  <c r="Q11" i="1"/>
  <c r="U11" i="1"/>
  <c r="V11" i="1" s="1"/>
  <c r="Y11" i="1"/>
  <c r="AB11" i="1"/>
  <c r="AF11" i="1"/>
  <c r="AJ11" i="1"/>
  <c r="G6" i="1"/>
  <c r="J6" i="1"/>
  <c r="Q6" i="1"/>
  <c r="U6" i="1"/>
  <c r="V6" i="1" s="1"/>
  <c r="Y6" i="1"/>
  <c r="AB6" i="1"/>
  <c r="AF6" i="1"/>
  <c r="AJ6" i="1"/>
  <c r="G15" i="1"/>
  <c r="J15" i="1"/>
  <c r="Q15" i="1"/>
  <c r="U15" i="1"/>
  <c r="V15" i="1" s="1"/>
  <c r="Y15" i="1"/>
  <c r="AB15" i="1"/>
  <c r="AF15" i="1"/>
  <c r="AJ15" i="1"/>
  <c r="G10" i="1"/>
  <c r="J10" i="1"/>
  <c r="Q10" i="1"/>
  <c r="U10" i="1"/>
  <c r="V10" i="1" s="1"/>
  <c r="Y10" i="1"/>
  <c r="AB10" i="1"/>
  <c r="AF10" i="1"/>
  <c r="AJ10" i="1"/>
  <c r="AI23" i="1"/>
  <c r="AI24" i="1"/>
  <c r="AI25" i="1"/>
  <c r="Y21" i="1"/>
  <c r="AB21" i="1"/>
  <c r="AF21" i="1"/>
  <c r="AI26" i="1" l="1"/>
  <c r="AK6" i="1"/>
  <c r="AK5" i="1"/>
  <c r="AK13" i="1"/>
  <c r="AK19" i="1"/>
  <c r="AJ5" i="1"/>
  <c r="AJ19" i="1"/>
  <c r="AK7" i="1"/>
  <c r="Q21" i="1"/>
  <c r="J21" i="1"/>
  <c r="AK11" i="1"/>
  <c r="AJ13" i="1"/>
  <c r="AK17" i="1"/>
  <c r="AK10" i="1"/>
  <c r="AK8" i="1"/>
  <c r="AK18" i="1"/>
  <c r="AK16" i="1"/>
  <c r="AK14" i="1"/>
  <c r="AK12" i="1"/>
  <c r="AK15" i="1"/>
  <c r="AK9" i="1"/>
  <c r="V21" i="1"/>
  <c r="AK21" i="1" l="1"/>
  <c r="AJ21" i="1"/>
</calcChain>
</file>

<file path=xl/sharedStrings.xml><?xml version="1.0" encoding="utf-8"?>
<sst xmlns="http://schemas.openxmlformats.org/spreadsheetml/2006/main" count="145" uniqueCount="86">
  <si>
    <t>1980 - 81</t>
  </si>
  <si>
    <t>Team</t>
  </si>
  <si>
    <t>Player</t>
  </si>
  <si>
    <t>No.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</si>
  <si>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</si>
  <si>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</si>
  <si>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</si>
  <si>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</si>
  <si>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</si>
  <si>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</si>
  <si>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</si>
  <si>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</si>
  <si>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</si>
  <si>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</si>
  <si>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</si>
  <si>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</si>
  <si>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</si>
  <si>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</si>
  <si>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</si>
  <si>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</si>
  <si>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</si>
  <si>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</si>
  <si>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</si>
  <si>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</si>
  <si>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</si>
  <si>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</si>
  <si>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</si>
  <si>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</si>
  <si>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</si>
  <si>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80 - 81</t>
  </si>
  <si>
    <t>New England Gulls</t>
  </si>
  <si>
    <t>Arturi, Lynn</t>
  </si>
  <si>
    <t>Northeastern Univ.</t>
  </si>
  <si>
    <t>5'8"</t>
  </si>
  <si>
    <t>Cooper, Accronetta</t>
  </si>
  <si>
    <t>Claflin College</t>
  </si>
  <si>
    <t>6'0"</t>
  </si>
  <si>
    <t>Crusoe, Beverly</t>
  </si>
  <si>
    <t>Univ. of Dayton</t>
  </si>
  <si>
    <t>5'10"</t>
  </si>
  <si>
    <t>Hale, Melinda</t>
  </si>
  <si>
    <t>Slippery Rock College</t>
  </si>
  <si>
    <t>5'9"</t>
  </si>
  <si>
    <t>Hastings, Martha</t>
  </si>
  <si>
    <t>Univ. of Maryland</t>
  </si>
  <si>
    <t>5'5"</t>
  </si>
  <si>
    <t>Kimrey, Krystal</t>
  </si>
  <si>
    <t>Schlesinger, Lisa</t>
  </si>
  <si>
    <t>5'3"</t>
  </si>
  <si>
    <t>Simms, Donna</t>
  </si>
  <si>
    <t>Queens College</t>
  </si>
  <si>
    <t>Slinker, Tina</t>
  </si>
  <si>
    <t>Wayland Baptist</t>
  </si>
  <si>
    <t>Summons, Sue</t>
  </si>
  <si>
    <t>Lamar Univ.</t>
  </si>
  <si>
    <t>5'7"</t>
  </si>
  <si>
    <t>Critelli, Cris</t>
  </si>
  <si>
    <t>Old Dominion</t>
  </si>
  <si>
    <t>Gwyn, Althea</t>
  </si>
  <si>
    <t>OT</t>
  </si>
  <si>
    <t>Booker, Gerry</t>
  </si>
  <si>
    <t>Benedict College</t>
  </si>
  <si>
    <t>6'1"</t>
  </si>
  <si>
    <t>Green, Anita</t>
  </si>
  <si>
    <t>------------</t>
  </si>
  <si>
    <t xml:space="preserve"> x 240</t>
  </si>
  <si>
    <t xml:space="preserve"> x 25</t>
  </si>
  <si>
    <t>------</t>
  </si>
  <si>
    <t>Maryland Univ.</t>
  </si>
  <si>
    <t>6'5"</t>
  </si>
  <si>
    <t>College of Charleston</t>
  </si>
  <si>
    <t xml:space="preserve"> 2pts</t>
  </si>
  <si>
    <t xml:space="preserve"> 3pts</t>
  </si>
  <si>
    <t xml:space="preserve"> FTM</t>
  </si>
  <si>
    <t>TOT</t>
  </si>
  <si>
    <t>1980 - 1981  Player Stats</t>
  </si>
  <si>
    <t>Game scores = 969</t>
  </si>
  <si>
    <t>Error:</t>
  </si>
  <si>
    <t>Rajcula, Jody</t>
  </si>
  <si>
    <t>5'11"</t>
  </si>
  <si>
    <t>5'4"</t>
  </si>
  <si>
    <t>6'2"</t>
  </si>
  <si>
    <t>So. Connecticut State</t>
  </si>
  <si>
    <t>3FGA</t>
  </si>
  <si>
    <t>Of Rb</t>
  </si>
  <si>
    <t>Df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</si>
</sst>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  <numFmt numFmtId="167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1" fillId="0" borderId="0" xfId="0" quotePrefix="1" applyFont="1"/>
    <xf numFmtId="165" fontId="1" fillId="0" borderId="0" xfId="0" quotePrefix="1" applyNumberFormat="1" applyFont="1"/>
    <xf numFmtId="164" fontId="1" fillId="0" borderId="0" xfId="0" quotePrefix="1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6" fontId="3" fillId="2" borderId="0" xfId="0" applyNumberFormat="1" applyFont="1" applyFill="1"/>
    <xf numFmtId="2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6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164" fontId="1" fillId="3" borderId="0" xfId="0" quotePrefix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14" fontId="4" fillId="0" borderId="0" xfId="0" applyNumberFormat="1" applyFont="1"/>
    <xf numFmtId="166" fontId="3" fillId="2" borderId="0" xfId="1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6" fontId="4" fillId="0" borderId="0" xfId="1" applyNumberFormat="1" applyFont="1" applyAlignment="1">
      <alignment horizontal="center"/>
    </xf>
    <xf numFmtId="2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4" fillId="3" borderId="0" xfId="0" applyFont="1" applyFill="1"/>
    <xf numFmtId="164" fontId="4" fillId="3" borderId="0" xfId="0" applyNumberFormat="1" applyFont="1" applyFill="1"/>
    <xf numFmtId="166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6" fontId="9" fillId="0" borderId="0" xfId="1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2" fontId="4" fillId="4" borderId="0" xfId="0" applyNumberFormat="1" applyFont="1" applyFill="1"/>
    <xf numFmtId="164" fontId="4" fillId="4" borderId="0" xfId="0" applyNumberFormat="1" applyFont="1" applyFill="1"/>
    <xf numFmtId="165" fontId="4" fillId="4" borderId="0" xfId="0" applyNumberFormat="1" applyFont="1" applyFill="1"/>
    <xf numFmtId="0" fontId="4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workbookViewId="0"/>
  </sheetViews>
  <sheetFormatPr defaultRowHeight="14.4" x14ac:dyDescent="0.3"/>
  <cols>
    <col min="1" max="1" width="8.21875" customWidth="1"/>
    <col min="2" max="2" width="15.21875" customWidth="1"/>
    <col min="3" max="3" width="16.6640625" customWidth="1"/>
    <col min="4" max="4" width="5.44140625" customWidth="1"/>
    <col min="5" max="5" width="4" customWidth="1"/>
    <col min="6" max="6" width="7.77734375" customWidth="1"/>
    <col min="7" max="7" width="6.77734375" customWidth="1"/>
    <col min="8" max="8" width="7.109375" customWidth="1"/>
    <col min="9" max="9" width="6.44140625" customWidth="1"/>
    <col min="10" max="10" width="7.21875" customWidth="1"/>
    <col min="11" max="11" width="1.5546875" customWidth="1"/>
    <col min="12" max="12" width="6.21875" customWidth="1"/>
    <col min="13" max="13" width="6.44140625" customWidth="1"/>
    <col min="14" max="14" width="1.5546875" customWidth="1"/>
    <col min="15" max="15" width="6" customWidth="1"/>
    <col min="16" max="16" width="5.5546875" customWidth="1"/>
    <col min="17" max="17" width="7.44140625" customWidth="1"/>
    <col min="18" max="18" width="1.5546875" customWidth="1"/>
    <col min="19" max="19" width="6.21875" customWidth="1"/>
    <col min="20" max="20" width="6.33203125" customWidth="1"/>
    <col min="21" max="21" width="7" bestFit="1" customWidth="1"/>
    <col min="22" max="22" width="7.44140625" bestFit="1" customWidth="1"/>
    <col min="23" max="23" width="1.5546875" customWidth="1"/>
    <col min="24" max="24" width="5.21875" customWidth="1"/>
    <col min="25" max="25" width="6.77734375" bestFit="1" customWidth="1"/>
    <col min="26" max="26" width="1.5546875" customWidth="1"/>
    <col min="27" max="27" width="5.5546875" customWidth="1"/>
    <col min="28" max="28" width="6.77734375" bestFit="1" customWidth="1"/>
    <col min="29" max="29" width="1.5546875" customWidth="1"/>
    <col min="30" max="30" width="5.44140625" customWidth="1"/>
    <col min="31" max="31" width="5.21875" customWidth="1"/>
    <col min="32" max="32" width="6.77734375" customWidth="1"/>
    <col min="33" max="33" width="4.21875" customWidth="1"/>
    <col min="34" max="34" width="1.5546875" customWidth="1"/>
    <col min="35" max="35" width="6.109375" customWidth="1"/>
    <col min="36" max="36" width="6.77734375" customWidth="1"/>
    <col min="37" max="37" width="7.77734375" customWidth="1"/>
    <col min="38" max="38" width="1.5546875" customWidth="1"/>
    <col min="39" max="39" width="18.21875" customWidth="1"/>
    <col min="40" max="40" width="4.44140625" bestFit="1" customWidth="1"/>
    <col min="41" max="41" width="3.5546875" customWidth="1"/>
    <col min="42" max="42" width="6.21875" bestFit="1" customWidth="1"/>
    <col min="44" max="44" width="10.21875" customWidth="1"/>
    <col min="45" max="45" width="6" bestFit="1" customWidth="1"/>
    <col min="46" max="46" width="12.109375" customWidth="1"/>
    <col min="47" max="48" width="5.21875" bestFit="1" customWidth="1"/>
    <col min="49" max="49" width="12.44140625" customWidth="1"/>
    <col min="50" max="50" width="6" bestFit="1" customWidth="1"/>
    <col min="51" max="51" width="16" customWidth="1"/>
    <col min="52" max="52" width="12.77734375" customWidth="1"/>
    <col min="53" max="53" width="16.44140625" customWidth="1"/>
    <col min="54" max="54" width="11.44140625" customWidth="1"/>
    <col min="55" max="55" width="7.21875" customWidth="1"/>
    <col min="56" max="56" width="3.109375" customWidth="1"/>
    <col min="57" max="57" width="11.77734375" customWidth="1"/>
    <col min="58" max="59" width="4.44140625" customWidth="1"/>
    <col min="60" max="62" width="6" customWidth="1"/>
    <col min="63" max="63" width="3.5546875" customWidth="1"/>
    <col min="64" max="64" width="12" customWidth="1"/>
    <col min="65" max="66" width="4.77734375" customWidth="1"/>
    <col min="67" max="67" width="6.77734375" customWidth="1"/>
    <col min="68" max="68" width="6.44140625" customWidth="1"/>
    <col min="69" max="69" width="6.77734375" customWidth="1"/>
    <col min="70" max="70" width="3.5546875" customWidth="1"/>
    <col min="71" max="71" width="11.77734375" customWidth="1"/>
    <col min="72" max="72" width="5.5546875" customWidth="1"/>
    <col min="73" max="73" width="5.77734375" customWidth="1"/>
    <col min="74" max="74" width="6.21875" customWidth="1"/>
    <col min="75" max="76" width="5.77734375" customWidth="1"/>
  </cols>
  <sheetData>
    <row r="1" spans="1:79" ht="21" x14ac:dyDescent="0.4">
      <c r="A1" s="61" t="s">
        <v>30</v>
      </c>
      <c r="C1" s="2"/>
      <c r="D1" s="61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9" x14ac:dyDescent="0.3">
      <c r="A2" s="1"/>
      <c r="B2" s="7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43"/>
      <c r="AR2" s="43"/>
      <c r="AS2" s="43"/>
      <c r="AT2" s="4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3"/>
      <c r="BJ2" s="1"/>
      <c r="BK2" s="5"/>
      <c r="BL2" s="1"/>
      <c r="BM2" s="5"/>
      <c r="BN2" s="5"/>
      <c r="BO2" s="5"/>
      <c r="BP2" s="1"/>
      <c r="BQ2" s="1"/>
      <c r="BR2" s="1"/>
      <c r="BS2" s="43"/>
      <c r="BT2" s="43"/>
      <c r="BU2" s="43"/>
      <c r="BV2" s="43"/>
      <c r="BW2" s="43"/>
      <c r="BX2" s="43"/>
      <c r="BY2" s="43"/>
      <c r="BZ2" s="43"/>
      <c r="CA2" s="43"/>
    </row>
    <row r="3" spans="1:7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2"/>
      <c r="AR3" s="1"/>
      <c r="AS3" s="1"/>
      <c r="AT3" s="13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3"/>
      <c r="BJ3" s="1"/>
      <c r="BK3" s="5"/>
      <c r="BL3" s="1"/>
      <c r="BM3" s="5"/>
      <c r="BN3" s="5"/>
      <c r="BO3" s="5"/>
      <c r="BP3" s="1"/>
      <c r="BQ3" s="1"/>
      <c r="BR3" s="1"/>
      <c r="BS3" s="43"/>
      <c r="BT3" s="43"/>
      <c r="BU3" s="43"/>
      <c r="BV3" s="43"/>
      <c r="BW3" s="43"/>
      <c r="BX3" s="43"/>
      <c r="BY3" s="43"/>
      <c r="BZ3" s="43"/>
      <c r="CA3" s="43"/>
    </row>
    <row r="4" spans="1:79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30"/>
      <c r="L4" s="7" t="s">
        <v>10</v>
      </c>
      <c r="M4" s="7" t="s">
        <v>83</v>
      </c>
      <c r="N4" s="30"/>
      <c r="O4" s="7" t="s">
        <v>11</v>
      </c>
      <c r="P4" s="7" t="s">
        <v>12</v>
      </c>
      <c r="Q4" s="7" t="s">
        <v>13</v>
      </c>
      <c r="R4" s="30"/>
      <c r="S4" s="7" t="s">
        <v>84</v>
      </c>
      <c r="T4" s="7" t="s">
        <v>85</v>
      </c>
      <c r="U4" s="7" t="s">
        <v>14</v>
      </c>
      <c r="V4" s="7" t="s">
        <v>15</v>
      </c>
      <c r="W4" s="30"/>
      <c r="X4" s="7" t="s">
        <v>16</v>
      </c>
      <c r="Y4" s="7" t="s">
        <v>17</v>
      </c>
      <c r="Z4" s="30"/>
      <c r="AA4" s="7" t="s">
        <v>18</v>
      </c>
      <c r="AB4" s="7" t="s">
        <v>19</v>
      </c>
      <c r="AC4" s="30"/>
      <c r="AD4" s="7" t="s">
        <v>20</v>
      </c>
      <c r="AE4" s="7" t="s">
        <v>21</v>
      </c>
      <c r="AF4" s="7" t="s">
        <v>22</v>
      </c>
      <c r="AG4" s="7" t="s">
        <v>23</v>
      </c>
      <c r="AH4" s="30"/>
      <c r="AI4" s="7" t="s">
        <v>24</v>
      </c>
      <c r="AJ4" s="7" t="s">
        <v>25</v>
      </c>
      <c r="AK4" s="7" t="s">
        <v>26</v>
      </c>
      <c r="AL4" s="30"/>
      <c r="AM4" s="7" t="s">
        <v>27</v>
      </c>
      <c r="AN4" s="7" t="s">
        <v>28</v>
      </c>
      <c r="AO4" s="1"/>
      <c r="AP4" s="8"/>
      <c r="AQ4" s="8"/>
      <c r="AR4" s="9"/>
      <c r="AS4" s="8"/>
      <c r="AT4" s="8"/>
      <c r="AU4" s="8"/>
      <c r="AV4" s="8"/>
      <c r="AW4" s="8"/>
      <c r="AX4" s="8"/>
      <c r="AY4" s="8"/>
      <c r="AZ4" s="8"/>
      <c r="BA4" s="8"/>
      <c r="BB4" s="7"/>
      <c r="BC4" s="7"/>
      <c r="BD4" s="1"/>
      <c r="BE4" s="35"/>
      <c r="BF4" s="35"/>
      <c r="BG4" s="35"/>
      <c r="BH4" s="35"/>
      <c r="BI4" s="35"/>
      <c r="BJ4" s="35"/>
      <c r="BK4" s="63"/>
      <c r="BR4" s="35"/>
      <c r="BY4" s="43"/>
      <c r="BZ4" s="43"/>
      <c r="CA4" s="43"/>
    </row>
    <row r="5" spans="1:79" ht="16.95" customHeight="1" x14ac:dyDescent="0.3">
      <c r="A5" s="34" t="s">
        <v>29</v>
      </c>
      <c r="B5" s="3" t="s">
        <v>30</v>
      </c>
      <c r="C5" s="3" t="s">
        <v>31</v>
      </c>
      <c r="D5" s="34">
        <v>17</v>
      </c>
      <c r="E5" s="3">
        <v>6</v>
      </c>
      <c r="F5" s="3">
        <v>75</v>
      </c>
      <c r="G5" s="49">
        <f t="shared" ref="G5:G21" si="0">+F5/E5</f>
        <v>12.5</v>
      </c>
      <c r="H5" s="3">
        <v>11</v>
      </c>
      <c r="I5" s="3">
        <v>21</v>
      </c>
      <c r="J5" s="50">
        <f t="shared" ref="J5:J19" si="1">+H5/I5</f>
        <v>0.52380952380952384</v>
      </c>
      <c r="K5" s="54"/>
      <c r="L5" s="3"/>
      <c r="M5" s="3"/>
      <c r="N5" s="54"/>
      <c r="O5" s="3">
        <v>1</v>
      </c>
      <c r="P5" s="3">
        <v>5</v>
      </c>
      <c r="Q5" s="50">
        <f t="shared" ref="Q5:Q12" si="2">+O5/P5</f>
        <v>0.2</v>
      </c>
      <c r="R5" s="54"/>
      <c r="S5" s="3">
        <v>3</v>
      </c>
      <c r="T5" s="3">
        <v>7</v>
      </c>
      <c r="U5" s="3">
        <f t="shared" ref="U5:U19" si="3">SUM(S5:T5)</f>
        <v>10</v>
      </c>
      <c r="V5" s="49">
        <f t="shared" ref="V5:V19" si="4">+U5/E5</f>
        <v>1.6666666666666667</v>
      </c>
      <c r="W5" s="54"/>
      <c r="X5" s="3">
        <v>8</v>
      </c>
      <c r="Y5" s="49">
        <f t="shared" ref="Y5:Y19" si="5">+X5/E5</f>
        <v>1.3333333333333333</v>
      </c>
      <c r="Z5" s="54"/>
      <c r="AA5" s="3">
        <v>10</v>
      </c>
      <c r="AB5" s="51">
        <f t="shared" ref="AB5:AB19" si="6">+AA5/E5</f>
        <v>1.6666666666666667</v>
      </c>
      <c r="AC5" s="54"/>
      <c r="AD5" s="3">
        <v>2</v>
      </c>
      <c r="AE5" s="3">
        <v>3</v>
      </c>
      <c r="AF5" s="49">
        <f t="shared" ref="AF5:AF19" si="7">+AE5/E5</f>
        <v>0.5</v>
      </c>
      <c r="AG5" s="3"/>
      <c r="AH5" s="54"/>
      <c r="AI5" s="3">
        <f t="shared" ref="AI5:AI19" si="8">+(2*H5)+(3*L5)+(O5)</f>
        <v>23</v>
      </c>
      <c r="AJ5" s="49">
        <f t="shared" ref="AJ5:AJ19" si="9">+AI5/E5</f>
        <v>3.8333333333333335</v>
      </c>
      <c r="AK5" s="50">
        <f t="shared" ref="AK5:AK19" si="10">(+(AI5)+(U5)+(2*X5)+(AD5)-(AE5))/F5</f>
        <v>0.64</v>
      </c>
      <c r="AL5" s="55"/>
      <c r="AM5" s="3" t="s">
        <v>32</v>
      </c>
      <c r="AN5" s="34" t="s">
        <v>33</v>
      </c>
      <c r="AO5" s="1"/>
      <c r="AP5" s="3"/>
      <c r="AQ5" s="3"/>
      <c r="AR5" s="44"/>
      <c r="AS5" s="34"/>
      <c r="AT5" s="12"/>
      <c r="AU5" s="3"/>
      <c r="AV5" s="3"/>
      <c r="AW5" s="3"/>
      <c r="AX5" s="34"/>
      <c r="AY5" s="46"/>
      <c r="AZ5" s="64"/>
      <c r="BA5" s="3"/>
      <c r="BB5" s="3"/>
      <c r="BC5" s="3"/>
      <c r="BD5" s="3"/>
      <c r="BE5" s="65"/>
      <c r="BF5" s="34"/>
      <c r="BG5" s="34"/>
      <c r="BH5" s="50"/>
      <c r="BI5" s="34"/>
      <c r="BJ5" s="34"/>
      <c r="BK5" s="63"/>
      <c r="BR5" s="36"/>
      <c r="BY5" s="43"/>
      <c r="BZ5" s="43"/>
      <c r="CA5" s="43"/>
    </row>
    <row r="6" spans="1:79" ht="16.95" customHeight="1" x14ac:dyDescent="0.3">
      <c r="A6" s="71" t="s">
        <v>29</v>
      </c>
      <c r="B6" s="72" t="s">
        <v>30</v>
      </c>
      <c r="C6" s="72" t="s">
        <v>60</v>
      </c>
      <c r="D6" s="76"/>
      <c r="E6" s="72">
        <v>5</v>
      </c>
      <c r="F6" s="72">
        <v>27</v>
      </c>
      <c r="G6" s="73">
        <f t="shared" si="0"/>
        <v>5.4</v>
      </c>
      <c r="H6" s="72">
        <v>4</v>
      </c>
      <c r="I6" s="72">
        <v>12</v>
      </c>
      <c r="J6" s="74">
        <f t="shared" si="1"/>
        <v>0.33333333333333331</v>
      </c>
      <c r="K6" s="72"/>
      <c r="L6" s="72"/>
      <c r="M6" s="72"/>
      <c r="N6" s="72"/>
      <c r="O6" s="72">
        <v>1</v>
      </c>
      <c r="P6" s="72">
        <v>4</v>
      </c>
      <c r="Q6" s="74">
        <f t="shared" si="2"/>
        <v>0.25</v>
      </c>
      <c r="R6" s="72"/>
      <c r="S6" s="72">
        <v>5</v>
      </c>
      <c r="T6" s="72">
        <v>4</v>
      </c>
      <c r="U6" s="72">
        <f t="shared" si="3"/>
        <v>9</v>
      </c>
      <c r="V6" s="73">
        <f t="shared" si="4"/>
        <v>1.8</v>
      </c>
      <c r="W6" s="72"/>
      <c r="X6" s="72">
        <v>2</v>
      </c>
      <c r="Y6" s="73">
        <f t="shared" si="5"/>
        <v>0.4</v>
      </c>
      <c r="Z6" s="72"/>
      <c r="AA6" s="72">
        <v>3</v>
      </c>
      <c r="AB6" s="75">
        <f t="shared" si="6"/>
        <v>0.6</v>
      </c>
      <c r="AC6" s="72"/>
      <c r="AD6" s="72">
        <v>0</v>
      </c>
      <c r="AE6" s="72">
        <v>0</v>
      </c>
      <c r="AF6" s="73">
        <f t="shared" si="7"/>
        <v>0</v>
      </c>
      <c r="AG6" s="72">
        <v>1</v>
      </c>
      <c r="AH6" s="72"/>
      <c r="AI6" s="72">
        <f t="shared" si="8"/>
        <v>9</v>
      </c>
      <c r="AJ6" s="73">
        <f t="shared" si="9"/>
        <v>1.8</v>
      </c>
      <c r="AK6" s="74">
        <f t="shared" si="10"/>
        <v>0.81481481481481477</v>
      </c>
      <c r="AL6" s="74"/>
      <c r="AM6" s="72" t="s">
        <v>61</v>
      </c>
      <c r="AN6" s="71" t="s">
        <v>79</v>
      </c>
      <c r="AO6" s="1"/>
      <c r="AP6" s="3"/>
      <c r="AQ6" s="3"/>
      <c r="AR6" s="44"/>
      <c r="AS6" s="34"/>
      <c r="AT6" s="12"/>
      <c r="AU6" s="3"/>
      <c r="AV6" s="3"/>
      <c r="AW6" s="3"/>
      <c r="AX6" s="34"/>
      <c r="AY6" s="46"/>
      <c r="AZ6" s="64"/>
      <c r="BA6" s="3"/>
      <c r="BB6" s="3"/>
      <c r="BC6" s="3"/>
      <c r="BD6" s="3"/>
      <c r="BE6" s="3"/>
      <c r="BF6" s="34"/>
      <c r="BG6" s="34"/>
      <c r="BH6" s="50"/>
      <c r="BI6" s="34"/>
      <c r="BJ6" s="34"/>
      <c r="BK6" s="1"/>
      <c r="BR6" s="36"/>
      <c r="BY6" s="43"/>
      <c r="BZ6" s="43"/>
      <c r="CA6" s="43"/>
    </row>
    <row r="7" spans="1:79" ht="16.95" customHeight="1" x14ac:dyDescent="0.3">
      <c r="A7" s="34" t="s">
        <v>29</v>
      </c>
      <c r="B7" s="3" t="s">
        <v>30</v>
      </c>
      <c r="C7" s="3" t="s">
        <v>34</v>
      </c>
      <c r="D7" s="34">
        <v>44</v>
      </c>
      <c r="E7" s="3">
        <v>8</v>
      </c>
      <c r="F7" s="3">
        <v>100</v>
      </c>
      <c r="G7" s="49">
        <f t="shared" si="0"/>
        <v>12.5</v>
      </c>
      <c r="H7" s="3">
        <v>5</v>
      </c>
      <c r="I7" s="3">
        <v>15</v>
      </c>
      <c r="J7" s="50">
        <f t="shared" si="1"/>
        <v>0.33333333333333331</v>
      </c>
      <c r="K7" s="54"/>
      <c r="L7" s="3"/>
      <c r="M7" s="3"/>
      <c r="N7" s="54"/>
      <c r="O7" s="3">
        <v>6</v>
      </c>
      <c r="P7" s="3">
        <v>11</v>
      </c>
      <c r="Q7" s="50">
        <f t="shared" si="2"/>
        <v>0.54545454545454541</v>
      </c>
      <c r="R7" s="54"/>
      <c r="S7" s="3">
        <v>5</v>
      </c>
      <c r="T7" s="3">
        <v>6</v>
      </c>
      <c r="U7" s="3">
        <f t="shared" si="3"/>
        <v>11</v>
      </c>
      <c r="V7" s="49">
        <f t="shared" si="4"/>
        <v>1.375</v>
      </c>
      <c r="W7" s="54"/>
      <c r="X7" s="3">
        <v>1</v>
      </c>
      <c r="Y7" s="49">
        <f t="shared" si="5"/>
        <v>0.125</v>
      </c>
      <c r="Z7" s="54"/>
      <c r="AA7" s="3">
        <v>22</v>
      </c>
      <c r="AB7" s="51">
        <f t="shared" si="6"/>
        <v>2.75</v>
      </c>
      <c r="AC7" s="54"/>
      <c r="AD7" s="3">
        <v>3</v>
      </c>
      <c r="AE7" s="3">
        <v>5</v>
      </c>
      <c r="AF7" s="49">
        <f t="shared" si="7"/>
        <v>0.625</v>
      </c>
      <c r="AG7" s="3">
        <v>2</v>
      </c>
      <c r="AH7" s="54"/>
      <c r="AI7" s="3">
        <f t="shared" si="8"/>
        <v>16</v>
      </c>
      <c r="AJ7" s="49">
        <f t="shared" si="9"/>
        <v>2</v>
      </c>
      <c r="AK7" s="50">
        <f t="shared" si="10"/>
        <v>0.27</v>
      </c>
      <c r="AL7" s="55"/>
      <c r="AM7" s="3" t="s">
        <v>35</v>
      </c>
      <c r="AN7" s="34" t="s">
        <v>36</v>
      </c>
      <c r="AO7" s="1"/>
      <c r="AP7" s="3"/>
      <c r="AQ7" s="3"/>
      <c r="AR7" s="44"/>
      <c r="AS7" s="34"/>
      <c r="AT7" s="3"/>
      <c r="AU7" s="3"/>
      <c r="AV7" s="3"/>
      <c r="AW7" s="12"/>
      <c r="AX7" s="34"/>
      <c r="AY7" s="46"/>
      <c r="AZ7" s="64"/>
      <c r="BA7" s="3"/>
      <c r="BB7" s="3"/>
      <c r="BC7" s="3"/>
      <c r="BD7" s="3"/>
      <c r="BE7" s="3"/>
      <c r="BF7" s="34"/>
      <c r="BG7" s="34"/>
      <c r="BH7" s="50"/>
      <c r="BI7" s="34"/>
      <c r="BJ7" s="34"/>
      <c r="BK7" s="1"/>
      <c r="BR7" s="36"/>
      <c r="BY7" s="43"/>
      <c r="BZ7" s="43"/>
      <c r="CA7" s="43"/>
    </row>
    <row r="8" spans="1:79" ht="16.95" customHeight="1" x14ac:dyDescent="0.3">
      <c r="A8" s="71" t="s">
        <v>29</v>
      </c>
      <c r="B8" s="72" t="s">
        <v>30</v>
      </c>
      <c r="C8" s="72" t="s">
        <v>56</v>
      </c>
      <c r="D8" s="71">
        <v>6</v>
      </c>
      <c r="E8" s="72">
        <v>11</v>
      </c>
      <c r="F8" s="72">
        <v>442</v>
      </c>
      <c r="G8" s="73">
        <f t="shared" si="0"/>
        <v>40.18181818181818</v>
      </c>
      <c r="H8" s="72">
        <v>89</v>
      </c>
      <c r="I8" s="72">
        <v>208</v>
      </c>
      <c r="J8" s="74">
        <f t="shared" si="1"/>
        <v>0.42788461538461536</v>
      </c>
      <c r="K8" s="72"/>
      <c r="L8" s="72">
        <v>0</v>
      </c>
      <c r="M8" s="72">
        <v>1</v>
      </c>
      <c r="N8" s="72"/>
      <c r="O8" s="72">
        <v>50</v>
      </c>
      <c r="P8" s="72">
        <v>59</v>
      </c>
      <c r="Q8" s="74">
        <f t="shared" si="2"/>
        <v>0.84745762711864403</v>
      </c>
      <c r="R8" s="72"/>
      <c r="S8" s="72">
        <v>20</v>
      </c>
      <c r="T8" s="72">
        <v>18</v>
      </c>
      <c r="U8" s="72">
        <f t="shared" si="3"/>
        <v>38</v>
      </c>
      <c r="V8" s="73">
        <f t="shared" si="4"/>
        <v>3.4545454545454546</v>
      </c>
      <c r="W8" s="72"/>
      <c r="X8" s="72">
        <v>33</v>
      </c>
      <c r="Y8" s="73">
        <f t="shared" si="5"/>
        <v>3</v>
      </c>
      <c r="Z8" s="72"/>
      <c r="AA8" s="72">
        <v>51</v>
      </c>
      <c r="AB8" s="75">
        <f t="shared" si="6"/>
        <v>4.6363636363636367</v>
      </c>
      <c r="AC8" s="72"/>
      <c r="AD8" s="72">
        <v>17</v>
      </c>
      <c r="AE8" s="72">
        <v>41</v>
      </c>
      <c r="AF8" s="73">
        <f t="shared" si="7"/>
        <v>3.7272727272727271</v>
      </c>
      <c r="AG8" s="72">
        <v>10</v>
      </c>
      <c r="AH8" s="72"/>
      <c r="AI8" s="72">
        <f t="shared" si="8"/>
        <v>228</v>
      </c>
      <c r="AJ8" s="73">
        <f t="shared" si="9"/>
        <v>20.727272727272727</v>
      </c>
      <c r="AK8" s="74">
        <f t="shared" si="10"/>
        <v>0.69683257918552033</v>
      </c>
      <c r="AL8" s="74"/>
      <c r="AM8" s="72" t="s">
        <v>57</v>
      </c>
      <c r="AN8" s="71" t="s">
        <v>36</v>
      </c>
      <c r="AO8" s="1"/>
      <c r="AP8" s="3"/>
      <c r="AQ8" s="3"/>
      <c r="AR8" s="44"/>
      <c r="AS8" s="34"/>
      <c r="AT8" s="12"/>
      <c r="AU8" s="3"/>
      <c r="AV8" s="3"/>
      <c r="AW8" s="3"/>
      <c r="AX8" s="34"/>
      <c r="AY8" s="46"/>
      <c r="AZ8" s="64"/>
      <c r="BA8" s="3"/>
      <c r="BB8" s="3"/>
      <c r="BC8" s="3"/>
      <c r="BD8" s="3"/>
      <c r="BE8" s="3"/>
      <c r="BF8" s="34"/>
      <c r="BG8" s="34"/>
      <c r="BH8" s="50"/>
      <c r="BI8" s="34"/>
      <c r="BJ8" s="34"/>
      <c r="BK8" s="1"/>
      <c r="BR8" s="36"/>
      <c r="BY8" s="43"/>
      <c r="BZ8" s="43"/>
      <c r="CA8" s="43"/>
    </row>
    <row r="9" spans="1:79" ht="16.95" customHeight="1" x14ac:dyDescent="0.3">
      <c r="A9" s="34" t="s">
        <v>29</v>
      </c>
      <c r="B9" s="3" t="s">
        <v>30</v>
      </c>
      <c r="C9" s="3" t="s">
        <v>37</v>
      </c>
      <c r="D9" s="34">
        <v>22</v>
      </c>
      <c r="E9" s="3">
        <v>3</v>
      </c>
      <c r="F9" s="3">
        <v>97</v>
      </c>
      <c r="G9" s="49">
        <f t="shared" si="0"/>
        <v>32.333333333333336</v>
      </c>
      <c r="H9" s="3">
        <v>10</v>
      </c>
      <c r="I9" s="3">
        <v>34</v>
      </c>
      <c r="J9" s="50">
        <f t="shared" si="1"/>
        <v>0.29411764705882354</v>
      </c>
      <c r="K9" s="54"/>
      <c r="L9" s="3"/>
      <c r="M9" s="3"/>
      <c r="N9" s="54"/>
      <c r="O9" s="3">
        <v>4</v>
      </c>
      <c r="P9" s="3">
        <v>6</v>
      </c>
      <c r="Q9" s="50">
        <f t="shared" si="2"/>
        <v>0.66666666666666663</v>
      </c>
      <c r="R9" s="54"/>
      <c r="S9" s="3">
        <v>5</v>
      </c>
      <c r="T9" s="3">
        <v>11</v>
      </c>
      <c r="U9" s="3">
        <f t="shared" si="3"/>
        <v>16</v>
      </c>
      <c r="V9" s="49">
        <f t="shared" si="4"/>
        <v>5.333333333333333</v>
      </c>
      <c r="W9" s="54"/>
      <c r="X9" s="3">
        <v>4</v>
      </c>
      <c r="Y9" s="49">
        <f t="shared" si="5"/>
        <v>1.3333333333333333</v>
      </c>
      <c r="Z9" s="54"/>
      <c r="AA9" s="3">
        <v>11</v>
      </c>
      <c r="AB9" s="51">
        <f t="shared" si="6"/>
        <v>3.6666666666666665</v>
      </c>
      <c r="AC9" s="54"/>
      <c r="AD9" s="3">
        <v>6</v>
      </c>
      <c r="AE9" s="3">
        <v>9</v>
      </c>
      <c r="AF9" s="49">
        <f t="shared" si="7"/>
        <v>3</v>
      </c>
      <c r="AG9" s="3">
        <v>5</v>
      </c>
      <c r="AH9" s="54"/>
      <c r="AI9" s="3">
        <f t="shared" si="8"/>
        <v>24</v>
      </c>
      <c r="AJ9" s="49">
        <f t="shared" si="9"/>
        <v>8</v>
      </c>
      <c r="AK9" s="50">
        <f t="shared" si="10"/>
        <v>0.46391752577319589</v>
      </c>
      <c r="AL9" s="55"/>
      <c r="AM9" s="3" t="s">
        <v>38</v>
      </c>
      <c r="AN9" s="34" t="s">
        <v>39</v>
      </c>
      <c r="AO9" s="1"/>
      <c r="AP9" s="3"/>
      <c r="AQ9" s="3"/>
      <c r="AR9" s="44"/>
      <c r="AS9" s="34"/>
      <c r="AT9" s="3"/>
      <c r="AU9" s="3"/>
      <c r="AV9" s="3"/>
      <c r="AW9" s="12"/>
      <c r="AX9" s="34"/>
      <c r="AY9" s="46"/>
      <c r="AZ9" s="64"/>
      <c r="BA9" s="3"/>
      <c r="BB9" s="3"/>
      <c r="BC9" s="3"/>
      <c r="BD9" s="3"/>
      <c r="BE9" s="3"/>
      <c r="BF9" s="34"/>
      <c r="BG9" s="34"/>
      <c r="BH9" s="50"/>
      <c r="BI9" s="15"/>
      <c r="BJ9" s="15"/>
      <c r="BK9" s="1"/>
      <c r="BR9" s="36"/>
      <c r="BY9" s="43"/>
      <c r="BZ9" s="43"/>
      <c r="CA9" s="43"/>
    </row>
    <row r="10" spans="1:79" ht="16.95" customHeight="1" x14ac:dyDescent="0.3">
      <c r="A10" s="71" t="s">
        <v>29</v>
      </c>
      <c r="B10" s="72" t="s">
        <v>30</v>
      </c>
      <c r="C10" s="72" t="s">
        <v>63</v>
      </c>
      <c r="D10" s="71">
        <v>8</v>
      </c>
      <c r="E10" s="72">
        <v>5</v>
      </c>
      <c r="F10" s="72">
        <v>129</v>
      </c>
      <c r="G10" s="73">
        <f t="shared" si="0"/>
        <v>25.8</v>
      </c>
      <c r="H10" s="72">
        <v>9</v>
      </c>
      <c r="I10" s="72">
        <v>29</v>
      </c>
      <c r="J10" s="74">
        <f t="shared" si="1"/>
        <v>0.31034482758620691</v>
      </c>
      <c r="K10" s="72"/>
      <c r="L10" s="72"/>
      <c r="M10" s="72"/>
      <c r="N10" s="72"/>
      <c r="O10" s="72">
        <v>18</v>
      </c>
      <c r="P10" s="72">
        <v>24</v>
      </c>
      <c r="Q10" s="74">
        <f t="shared" si="2"/>
        <v>0.75</v>
      </c>
      <c r="R10" s="72"/>
      <c r="S10" s="72">
        <v>2</v>
      </c>
      <c r="T10" s="72">
        <v>5</v>
      </c>
      <c r="U10" s="72">
        <f t="shared" si="3"/>
        <v>7</v>
      </c>
      <c r="V10" s="73">
        <f t="shared" si="4"/>
        <v>1.4</v>
      </c>
      <c r="W10" s="72"/>
      <c r="X10" s="72">
        <v>15</v>
      </c>
      <c r="Y10" s="73">
        <f t="shared" si="5"/>
        <v>3</v>
      </c>
      <c r="Z10" s="72"/>
      <c r="AA10" s="72">
        <v>9</v>
      </c>
      <c r="AB10" s="75">
        <f t="shared" si="6"/>
        <v>1.8</v>
      </c>
      <c r="AC10" s="72"/>
      <c r="AD10" s="72">
        <v>4</v>
      </c>
      <c r="AE10" s="72">
        <v>25</v>
      </c>
      <c r="AF10" s="73">
        <f t="shared" si="7"/>
        <v>5</v>
      </c>
      <c r="AG10" s="72"/>
      <c r="AH10" s="72"/>
      <c r="AI10" s="72">
        <f t="shared" si="8"/>
        <v>36</v>
      </c>
      <c r="AJ10" s="73">
        <f t="shared" si="9"/>
        <v>7.2</v>
      </c>
      <c r="AK10" s="74">
        <f t="shared" si="10"/>
        <v>0.40310077519379844</v>
      </c>
      <c r="AL10" s="74"/>
      <c r="AM10" s="72" t="s">
        <v>70</v>
      </c>
      <c r="AN10" s="71" t="s">
        <v>80</v>
      </c>
      <c r="AO10" s="1"/>
      <c r="AP10" s="3"/>
      <c r="AQ10" s="3"/>
      <c r="AR10" s="44"/>
      <c r="AS10" s="34"/>
      <c r="AT10" s="3"/>
      <c r="AU10" s="3"/>
      <c r="AV10" s="3"/>
      <c r="AW10" s="12"/>
      <c r="AX10" s="34"/>
      <c r="AY10" s="46"/>
      <c r="AZ10" s="64"/>
      <c r="BA10" s="3"/>
      <c r="BB10" s="3"/>
      <c r="BC10" s="3"/>
      <c r="BD10" s="3"/>
      <c r="BE10" s="65"/>
      <c r="BF10" s="34"/>
      <c r="BG10" s="34"/>
      <c r="BH10" s="50"/>
      <c r="BI10" s="34"/>
      <c r="BJ10" s="34"/>
      <c r="BK10" s="35"/>
      <c r="BR10" s="37"/>
      <c r="BY10" s="43"/>
      <c r="BZ10" s="43"/>
      <c r="CA10" s="43"/>
    </row>
    <row r="11" spans="1:79" ht="16.95" customHeight="1" x14ac:dyDescent="0.3">
      <c r="A11" s="34" t="s">
        <v>29</v>
      </c>
      <c r="B11" s="3" t="s">
        <v>30</v>
      </c>
      <c r="C11" s="3" t="s">
        <v>58</v>
      </c>
      <c r="D11" s="34">
        <v>33</v>
      </c>
      <c r="E11" s="3">
        <v>11</v>
      </c>
      <c r="F11" s="3">
        <f>451</f>
        <v>451</v>
      </c>
      <c r="G11" s="49">
        <f t="shared" si="0"/>
        <v>41</v>
      </c>
      <c r="H11" s="3">
        <v>78</v>
      </c>
      <c r="I11" s="3">
        <v>169</v>
      </c>
      <c r="J11" s="50">
        <f t="shared" si="1"/>
        <v>0.46153846153846156</v>
      </c>
      <c r="K11" s="54"/>
      <c r="L11" s="3"/>
      <c r="M11" s="3"/>
      <c r="N11" s="54"/>
      <c r="O11" s="3">
        <v>86</v>
      </c>
      <c r="P11" s="3">
        <v>134</v>
      </c>
      <c r="Q11" s="50">
        <f t="shared" si="2"/>
        <v>0.64179104477611937</v>
      </c>
      <c r="R11" s="54"/>
      <c r="S11" s="3">
        <v>60</v>
      </c>
      <c r="T11" s="3">
        <v>97</v>
      </c>
      <c r="U11" s="3">
        <f t="shared" si="3"/>
        <v>157</v>
      </c>
      <c r="V11" s="49">
        <f t="shared" si="4"/>
        <v>14.272727272727273</v>
      </c>
      <c r="W11" s="54"/>
      <c r="X11" s="3">
        <v>20</v>
      </c>
      <c r="Y11" s="49">
        <f t="shared" si="5"/>
        <v>1.8181818181818181</v>
      </c>
      <c r="Z11" s="54"/>
      <c r="AA11" s="3">
        <v>45</v>
      </c>
      <c r="AB11" s="51">
        <f t="shared" si="6"/>
        <v>4.0909090909090908</v>
      </c>
      <c r="AC11" s="54"/>
      <c r="AD11" s="3">
        <v>22</v>
      </c>
      <c r="AE11" s="3">
        <v>38</v>
      </c>
      <c r="AF11" s="49">
        <f t="shared" si="7"/>
        <v>3.4545454545454546</v>
      </c>
      <c r="AG11" s="3">
        <v>6</v>
      </c>
      <c r="AH11" s="54"/>
      <c r="AI11" s="3">
        <f t="shared" si="8"/>
        <v>242</v>
      </c>
      <c r="AJ11" s="49">
        <f t="shared" si="9"/>
        <v>22</v>
      </c>
      <c r="AK11" s="50">
        <f t="shared" si="10"/>
        <v>0.93791574279379153</v>
      </c>
      <c r="AL11" s="55"/>
      <c r="AM11" s="3" t="s">
        <v>50</v>
      </c>
      <c r="AN11" s="34" t="s">
        <v>81</v>
      </c>
      <c r="AO11" s="1"/>
      <c r="AP11" s="3"/>
      <c r="AQ11" s="3"/>
      <c r="AR11" s="44"/>
      <c r="AS11" s="34"/>
      <c r="AT11" s="12"/>
      <c r="AU11" s="3"/>
      <c r="AV11" s="3"/>
      <c r="AW11" s="3"/>
      <c r="AX11" s="34"/>
      <c r="AY11" s="46"/>
      <c r="AZ11" s="64"/>
      <c r="BA11" s="3"/>
      <c r="BB11" s="3"/>
      <c r="BC11" s="3"/>
      <c r="BD11" s="3"/>
      <c r="BE11" s="3"/>
      <c r="BF11" s="34"/>
      <c r="BG11" s="34"/>
      <c r="BH11" s="50"/>
      <c r="BI11" s="34"/>
      <c r="BJ11" s="34"/>
      <c r="BK11" s="1"/>
      <c r="BR11" s="36"/>
      <c r="BY11" s="43"/>
      <c r="BZ11" s="43"/>
      <c r="CA11" s="43"/>
    </row>
    <row r="12" spans="1:79" ht="16.95" customHeight="1" x14ac:dyDescent="0.3">
      <c r="A12" s="71" t="s">
        <v>29</v>
      </c>
      <c r="B12" s="72" t="s">
        <v>30</v>
      </c>
      <c r="C12" s="72" t="s">
        <v>40</v>
      </c>
      <c r="D12" s="71">
        <v>22</v>
      </c>
      <c r="E12" s="72">
        <v>4</v>
      </c>
      <c r="F12" s="72">
        <v>43</v>
      </c>
      <c r="G12" s="73">
        <f t="shared" si="0"/>
        <v>10.75</v>
      </c>
      <c r="H12" s="72">
        <v>3</v>
      </c>
      <c r="I12" s="72">
        <v>7</v>
      </c>
      <c r="J12" s="74">
        <f t="shared" si="1"/>
        <v>0.42857142857142855</v>
      </c>
      <c r="K12" s="72"/>
      <c r="L12" s="72"/>
      <c r="M12" s="72"/>
      <c r="N12" s="72"/>
      <c r="O12" s="72">
        <v>2</v>
      </c>
      <c r="P12" s="72">
        <v>2</v>
      </c>
      <c r="Q12" s="74">
        <f t="shared" si="2"/>
        <v>1</v>
      </c>
      <c r="R12" s="72"/>
      <c r="S12" s="72">
        <v>1</v>
      </c>
      <c r="T12" s="72">
        <v>2</v>
      </c>
      <c r="U12" s="72">
        <f t="shared" si="3"/>
        <v>3</v>
      </c>
      <c r="V12" s="73">
        <f t="shared" si="4"/>
        <v>0.75</v>
      </c>
      <c r="W12" s="72"/>
      <c r="X12" s="72">
        <v>4</v>
      </c>
      <c r="Y12" s="73">
        <f t="shared" si="5"/>
        <v>1</v>
      </c>
      <c r="Z12" s="72"/>
      <c r="AA12" s="72">
        <v>5</v>
      </c>
      <c r="AB12" s="75">
        <f t="shared" si="6"/>
        <v>1.25</v>
      </c>
      <c r="AC12" s="72"/>
      <c r="AD12" s="72">
        <v>1</v>
      </c>
      <c r="AE12" s="72">
        <v>9</v>
      </c>
      <c r="AF12" s="73">
        <f t="shared" si="7"/>
        <v>2.25</v>
      </c>
      <c r="AG12" s="72"/>
      <c r="AH12" s="72"/>
      <c r="AI12" s="72">
        <f t="shared" si="8"/>
        <v>8</v>
      </c>
      <c r="AJ12" s="73">
        <f t="shared" si="9"/>
        <v>2</v>
      </c>
      <c r="AK12" s="74">
        <f t="shared" si="10"/>
        <v>0.2558139534883721</v>
      </c>
      <c r="AL12" s="74"/>
      <c r="AM12" s="72" t="s">
        <v>41</v>
      </c>
      <c r="AN12" s="71" t="s">
        <v>42</v>
      </c>
      <c r="AO12" s="1"/>
      <c r="AP12" s="3"/>
      <c r="AQ12" s="3"/>
      <c r="AR12" s="44"/>
      <c r="AS12" s="34"/>
      <c r="AT12" s="3"/>
      <c r="AU12" s="3"/>
      <c r="AV12" s="3"/>
      <c r="AW12" s="12"/>
      <c r="AX12" s="34"/>
      <c r="AY12" s="46"/>
      <c r="AZ12" s="64"/>
      <c r="BA12" s="3"/>
      <c r="BB12" s="3"/>
      <c r="BC12" s="3"/>
      <c r="BD12" s="3"/>
      <c r="BE12" s="3"/>
      <c r="BF12" s="34"/>
      <c r="BG12" s="34"/>
      <c r="BH12" s="50"/>
      <c r="BI12" s="34"/>
      <c r="BJ12" s="34"/>
      <c r="BK12" s="1"/>
      <c r="BR12" s="36"/>
      <c r="BY12" s="43"/>
      <c r="BZ12" s="43"/>
      <c r="CA12" s="43"/>
    </row>
    <row r="13" spans="1:79" ht="16.95" customHeight="1" x14ac:dyDescent="0.3">
      <c r="A13" s="34" t="s">
        <v>29</v>
      </c>
      <c r="B13" s="3" t="s">
        <v>30</v>
      </c>
      <c r="C13" s="3" t="s">
        <v>43</v>
      </c>
      <c r="D13" s="34">
        <v>9</v>
      </c>
      <c r="E13" s="3">
        <v>3</v>
      </c>
      <c r="F13" s="3">
        <v>27</v>
      </c>
      <c r="G13" s="49">
        <f t="shared" si="0"/>
        <v>9</v>
      </c>
      <c r="H13" s="3">
        <v>1</v>
      </c>
      <c r="I13" s="3">
        <v>6</v>
      </c>
      <c r="J13" s="50">
        <f t="shared" si="1"/>
        <v>0.16666666666666666</v>
      </c>
      <c r="K13" s="54"/>
      <c r="L13" s="3"/>
      <c r="M13" s="3"/>
      <c r="N13" s="54"/>
      <c r="O13" s="3"/>
      <c r="P13" s="3"/>
      <c r="Q13" s="50">
        <v>0</v>
      </c>
      <c r="R13" s="54"/>
      <c r="S13" s="3">
        <v>1</v>
      </c>
      <c r="T13" s="3">
        <v>2</v>
      </c>
      <c r="U13" s="3">
        <f t="shared" si="3"/>
        <v>3</v>
      </c>
      <c r="V13" s="49">
        <f t="shared" si="4"/>
        <v>1</v>
      </c>
      <c r="W13" s="54"/>
      <c r="X13" s="3">
        <v>2</v>
      </c>
      <c r="Y13" s="49">
        <f t="shared" si="5"/>
        <v>0.66666666666666663</v>
      </c>
      <c r="Z13" s="54"/>
      <c r="AA13" s="3">
        <v>1</v>
      </c>
      <c r="AB13" s="51">
        <f t="shared" si="6"/>
        <v>0.33333333333333331</v>
      </c>
      <c r="AC13" s="54"/>
      <c r="AD13" s="3">
        <v>3</v>
      </c>
      <c r="AE13" s="3">
        <v>4</v>
      </c>
      <c r="AF13" s="49">
        <f t="shared" si="7"/>
        <v>1.3333333333333333</v>
      </c>
      <c r="AG13" s="3"/>
      <c r="AH13" s="54"/>
      <c r="AI13" s="3">
        <f t="shared" si="8"/>
        <v>2</v>
      </c>
      <c r="AJ13" s="49">
        <f t="shared" si="9"/>
        <v>0.66666666666666663</v>
      </c>
      <c r="AK13" s="50">
        <f t="shared" si="10"/>
        <v>0.29629629629629628</v>
      </c>
      <c r="AL13" s="55"/>
      <c r="AM13" s="3" t="s">
        <v>44</v>
      </c>
      <c r="AN13" s="34" t="s">
        <v>45</v>
      </c>
      <c r="AO13" s="1"/>
      <c r="AP13" s="3"/>
      <c r="AQ13" s="3"/>
      <c r="AR13" s="44"/>
      <c r="AS13" s="34"/>
      <c r="AT13" s="12"/>
      <c r="AU13" s="3"/>
      <c r="AV13" s="3"/>
      <c r="AW13" s="3"/>
      <c r="AX13" s="34"/>
      <c r="AY13" s="46"/>
      <c r="AZ13" s="64"/>
      <c r="BA13" s="3"/>
      <c r="BB13" s="3"/>
      <c r="BC13" s="3"/>
      <c r="BD13" s="3"/>
      <c r="BE13" s="3"/>
      <c r="BF13" s="34"/>
      <c r="BG13" s="34"/>
      <c r="BH13" s="50"/>
      <c r="BI13" s="34"/>
      <c r="BJ13" s="34"/>
      <c r="BK13" s="1"/>
      <c r="BR13" s="36"/>
      <c r="BY13" s="43"/>
      <c r="BZ13" s="43"/>
      <c r="CA13" s="43"/>
    </row>
    <row r="14" spans="1:79" ht="16.95" customHeight="1" x14ac:dyDescent="0.3">
      <c r="A14" s="71" t="s">
        <v>29</v>
      </c>
      <c r="B14" s="72" t="s">
        <v>30</v>
      </c>
      <c r="C14" s="72" t="s">
        <v>46</v>
      </c>
      <c r="D14" s="71">
        <v>25</v>
      </c>
      <c r="E14" s="72">
        <v>5</v>
      </c>
      <c r="F14" s="72">
        <v>50</v>
      </c>
      <c r="G14" s="73">
        <f t="shared" si="0"/>
        <v>10</v>
      </c>
      <c r="H14" s="72">
        <v>5</v>
      </c>
      <c r="I14" s="72">
        <v>17</v>
      </c>
      <c r="J14" s="74">
        <f t="shared" si="1"/>
        <v>0.29411764705882354</v>
      </c>
      <c r="K14" s="72"/>
      <c r="L14" s="72"/>
      <c r="M14" s="72"/>
      <c r="N14" s="72"/>
      <c r="O14" s="72">
        <v>1</v>
      </c>
      <c r="P14" s="72">
        <v>1</v>
      </c>
      <c r="Q14" s="74">
        <f t="shared" ref="Q14:Q19" si="11">+O14/P14</f>
        <v>1</v>
      </c>
      <c r="R14" s="72"/>
      <c r="S14" s="72">
        <v>6</v>
      </c>
      <c r="T14" s="72">
        <v>6</v>
      </c>
      <c r="U14" s="72">
        <f t="shared" si="3"/>
        <v>12</v>
      </c>
      <c r="V14" s="73">
        <f t="shared" si="4"/>
        <v>2.4</v>
      </c>
      <c r="W14" s="72"/>
      <c r="X14" s="72">
        <v>1</v>
      </c>
      <c r="Y14" s="73">
        <f t="shared" si="5"/>
        <v>0.2</v>
      </c>
      <c r="Z14" s="72"/>
      <c r="AA14" s="72">
        <v>7</v>
      </c>
      <c r="AB14" s="75">
        <f t="shared" si="6"/>
        <v>1.4</v>
      </c>
      <c r="AC14" s="72"/>
      <c r="AD14" s="72">
        <v>1</v>
      </c>
      <c r="AE14" s="72">
        <v>3</v>
      </c>
      <c r="AF14" s="73">
        <f t="shared" si="7"/>
        <v>0.6</v>
      </c>
      <c r="AG14" s="72">
        <v>4</v>
      </c>
      <c r="AH14" s="72"/>
      <c r="AI14" s="72">
        <f t="shared" si="8"/>
        <v>11</v>
      </c>
      <c r="AJ14" s="73">
        <f t="shared" si="9"/>
        <v>2.2000000000000002</v>
      </c>
      <c r="AK14" s="74">
        <f t="shared" si="10"/>
        <v>0.46</v>
      </c>
      <c r="AL14" s="74"/>
      <c r="AM14" s="72" t="s">
        <v>68</v>
      </c>
      <c r="AN14" s="71" t="s">
        <v>69</v>
      </c>
      <c r="AO14" s="1"/>
      <c r="AP14" s="3"/>
      <c r="AQ14" s="3"/>
      <c r="AR14" s="44"/>
      <c r="AS14" s="34"/>
      <c r="AT14" s="12"/>
      <c r="AU14" s="3"/>
      <c r="AV14" s="3"/>
      <c r="AW14" s="3"/>
      <c r="AX14" s="34"/>
      <c r="AY14" s="46"/>
      <c r="AZ14" s="64"/>
      <c r="BA14" s="3"/>
      <c r="BB14" s="3"/>
      <c r="BC14" s="3"/>
      <c r="BD14" s="3"/>
      <c r="BE14" s="3"/>
      <c r="BF14" s="34"/>
      <c r="BG14" s="34"/>
      <c r="BH14" s="50"/>
      <c r="BI14" s="34"/>
      <c r="BJ14" s="34"/>
      <c r="BK14" s="1"/>
      <c r="BR14" s="36"/>
      <c r="BY14" s="43"/>
      <c r="BZ14" s="43"/>
      <c r="CA14" s="43"/>
    </row>
    <row r="15" spans="1:79" ht="16.95" customHeight="1" x14ac:dyDescent="0.3">
      <c r="A15" s="34" t="s">
        <v>29</v>
      </c>
      <c r="B15" s="3" t="s">
        <v>30</v>
      </c>
      <c r="C15" s="3" t="s">
        <v>78</v>
      </c>
      <c r="D15" s="34">
        <v>24</v>
      </c>
      <c r="E15" s="3">
        <v>11</v>
      </c>
      <c r="F15" s="3">
        <v>290</v>
      </c>
      <c r="G15" s="49">
        <f t="shared" si="0"/>
        <v>26.363636363636363</v>
      </c>
      <c r="H15" s="3">
        <v>32</v>
      </c>
      <c r="I15" s="3">
        <v>81</v>
      </c>
      <c r="J15" s="50">
        <f t="shared" si="1"/>
        <v>0.39506172839506171</v>
      </c>
      <c r="K15" s="54"/>
      <c r="L15" s="3"/>
      <c r="M15" s="3"/>
      <c r="N15" s="54"/>
      <c r="O15" s="3">
        <v>36</v>
      </c>
      <c r="P15" s="3">
        <v>41</v>
      </c>
      <c r="Q15" s="50">
        <f t="shared" si="11"/>
        <v>0.87804878048780488</v>
      </c>
      <c r="R15" s="54"/>
      <c r="S15" s="3">
        <v>27</v>
      </c>
      <c r="T15" s="3">
        <v>36</v>
      </c>
      <c r="U15" s="3">
        <f t="shared" si="3"/>
        <v>63</v>
      </c>
      <c r="V15" s="49">
        <f t="shared" si="4"/>
        <v>5.7272727272727275</v>
      </c>
      <c r="W15" s="54"/>
      <c r="X15" s="3">
        <v>10</v>
      </c>
      <c r="Y15" s="49">
        <f t="shared" si="5"/>
        <v>0.90909090909090906</v>
      </c>
      <c r="Z15" s="54"/>
      <c r="AA15" s="3">
        <v>49</v>
      </c>
      <c r="AB15" s="51">
        <f t="shared" si="6"/>
        <v>4.4545454545454541</v>
      </c>
      <c r="AC15" s="54"/>
      <c r="AD15" s="3">
        <v>5</v>
      </c>
      <c r="AE15" s="3">
        <v>23</v>
      </c>
      <c r="AF15" s="49">
        <f t="shared" si="7"/>
        <v>2.0909090909090908</v>
      </c>
      <c r="AG15" s="3">
        <v>1</v>
      </c>
      <c r="AH15" s="54"/>
      <c r="AI15" s="3">
        <f t="shared" si="8"/>
        <v>100</v>
      </c>
      <c r="AJ15" s="49">
        <f t="shared" si="9"/>
        <v>9.0909090909090917</v>
      </c>
      <c r="AK15" s="50">
        <f t="shared" si="10"/>
        <v>0.56896551724137934</v>
      </c>
      <c r="AL15" s="55"/>
      <c r="AM15" s="3" t="s">
        <v>82</v>
      </c>
      <c r="AN15" s="34" t="s">
        <v>62</v>
      </c>
      <c r="AO15" s="1"/>
      <c r="AP15" s="3"/>
      <c r="AQ15" s="3"/>
      <c r="AR15" s="44"/>
      <c r="AS15" s="34"/>
      <c r="AT15" s="12"/>
      <c r="AU15" s="3"/>
      <c r="AV15" s="3"/>
      <c r="AW15" s="3"/>
      <c r="AX15" s="34"/>
      <c r="AY15" s="46"/>
      <c r="AZ15" s="64"/>
      <c r="BA15" s="4"/>
      <c r="BB15" s="3"/>
      <c r="BC15" s="3"/>
      <c r="BD15" s="3"/>
      <c r="BE15" s="1"/>
      <c r="BF15" s="1"/>
      <c r="BG15" s="11"/>
      <c r="BH15" s="1"/>
      <c r="BI15" s="11"/>
      <c r="BJ15" s="11"/>
      <c r="BK15" s="1"/>
      <c r="BR15" s="1"/>
      <c r="BY15" s="43"/>
      <c r="BZ15" s="43"/>
      <c r="CA15" s="43"/>
    </row>
    <row r="16" spans="1:79" ht="16.95" customHeight="1" x14ac:dyDescent="0.3">
      <c r="A16" s="71" t="s">
        <v>29</v>
      </c>
      <c r="B16" s="72" t="s">
        <v>30</v>
      </c>
      <c r="C16" s="72" t="s">
        <v>47</v>
      </c>
      <c r="D16" s="71">
        <v>11</v>
      </c>
      <c r="E16" s="72">
        <v>11</v>
      </c>
      <c r="F16" s="72">
        <v>301</v>
      </c>
      <c r="G16" s="73">
        <f t="shared" si="0"/>
        <v>27.363636363636363</v>
      </c>
      <c r="H16" s="72">
        <v>20</v>
      </c>
      <c r="I16" s="72">
        <v>50</v>
      </c>
      <c r="J16" s="74">
        <f t="shared" si="1"/>
        <v>0.4</v>
      </c>
      <c r="K16" s="72"/>
      <c r="L16" s="72"/>
      <c r="M16" s="72"/>
      <c r="N16" s="72"/>
      <c r="O16" s="72">
        <v>8</v>
      </c>
      <c r="P16" s="72">
        <v>13</v>
      </c>
      <c r="Q16" s="74">
        <f t="shared" si="11"/>
        <v>0.61538461538461542</v>
      </c>
      <c r="R16" s="72"/>
      <c r="S16" s="72">
        <v>8</v>
      </c>
      <c r="T16" s="72">
        <v>10</v>
      </c>
      <c r="U16" s="72">
        <f t="shared" si="3"/>
        <v>18</v>
      </c>
      <c r="V16" s="73">
        <f t="shared" si="4"/>
        <v>1.6363636363636365</v>
      </c>
      <c r="W16" s="72"/>
      <c r="X16" s="72">
        <v>32</v>
      </c>
      <c r="Y16" s="73">
        <f t="shared" si="5"/>
        <v>2.9090909090909092</v>
      </c>
      <c r="Z16" s="72"/>
      <c r="AA16" s="72">
        <v>26</v>
      </c>
      <c r="AB16" s="75">
        <f t="shared" si="6"/>
        <v>2.3636363636363638</v>
      </c>
      <c r="AC16" s="72"/>
      <c r="AD16" s="72">
        <v>8</v>
      </c>
      <c r="AE16" s="72">
        <v>50</v>
      </c>
      <c r="AF16" s="73">
        <f t="shared" si="7"/>
        <v>4.5454545454545459</v>
      </c>
      <c r="AG16" s="72"/>
      <c r="AH16" s="72"/>
      <c r="AI16" s="72">
        <f t="shared" si="8"/>
        <v>48</v>
      </c>
      <c r="AJ16" s="73">
        <f t="shared" si="9"/>
        <v>4.3636363636363633</v>
      </c>
      <c r="AK16" s="74">
        <f t="shared" si="10"/>
        <v>0.29235880398671099</v>
      </c>
      <c r="AL16" s="74"/>
      <c r="AM16" s="72" t="s">
        <v>44</v>
      </c>
      <c r="AN16" s="71" t="s">
        <v>48</v>
      </c>
      <c r="AO16" s="1"/>
      <c r="AP16" s="3"/>
      <c r="AQ16" s="13"/>
      <c r="AR16" s="14"/>
      <c r="AS16" s="15"/>
      <c r="AT16" s="12"/>
      <c r="AU16" s="13"/>
      <c r="AV16" s="13"/>
      <c r="AW16" s="13"/>
      <c r="AX16" s="15"/>
      <c r="AY16" s="47"/>
      <c r="AZ16" s="66"/>
      <c r="BA16" s="13"/>
      <c r="BB16" s="3"/>
      <c r="BC16" s="3"/>
      <c r="BD16" s="3"/>
      <c r="BE16" s="35"/>
      <c r="BF16" s="35"/>
      <c r="BG16" s="35"/>
      <c r="BH16" s="39"/>
      <c r="BI16" s="35"/>
      <c r="BJ16" s="35"/>
      <c r="BK16" s="1"/>
      <c r="BR16" s="1"/>
      <c r="BY16" s="43"/>
      <c r="BZ16" s="43"/>
      <c r="CA16" s="43"/>
    </row>
    <row r="17" spans="1:79" ht="16.95" customHeight="1" x14ac:dyDescent="0.3">
      <c r="A17" s="34" t="s">
        <v>29</v>
      </c>
      <c r="B17" s="3" t="s">
        <v>30</v>
      </c>
      <c r="C17" s="3" t="s">
        <v>49</v>
      </c>
      <c r="D17" s="34">
        <v>32</v>
      </c>
      <c r="E17" s="3">
        <v>9</v>
      </c>
      <c r="F17" s="3">
        <v>127</v>
      </c>
      <c r="G17" s="49">
        <f t="shared" si="0"/>
        <v>14.111111111111111</v>
      </c>
      <c r="H17" s="3">
        <v>13</v>
      </c>
      <c r="I17" s="3">
        <v>29</v>
      </c>
      <c r="J17" s="50">
        <f t="shared" si="1"/>
        <v>0.44827586206896552</v>
      </c>
      <c r="K17" s="54"/>
      <c r="L17" s="3"/>
      <c r="M17" s="3"/>
      <c r="N17" s="54"/>
      <c r="O17" s="3">
        <v>19</v>
      </c>
      <c r="P17" s="3">
        <v>27</v>
      </c>
      <c r="Q17" s="50">
        <f t="shared" si="11"/>
        <v>0.70370370370370372</v>
      </c>
      <c r="R17" s="54"/>
      <c r="S17" s="3">
        <v>15</v>
      </c>
      <c r="T17" s="3">
        <v>14</v>
      </c>
      <c r="U17" s="3">
        <f t="shared" si="3"/>
        <v>29</v>
      </c>
      <c r="V17" s="49">
        <f t="shared" si="4"/>
        <v>3.2222222222222223</v>
      </c>
      <c r="W17" s="54"/>
      <c r="X17" s="3">
        <v>4</v>
      </c>
      <c r="Y17" s="49">
        <f t="shared" si="5"/>
        <v>0.44444444444444442</v>
      </c>
      <c r="Z17" s="54"/>
      <c r="AA17" s="3">
        <v>21</v>
      </c>
      <c r="AB17" s="51">
        <f t="shared" si="6"/>
        <v>2.3333333333333335</v>
      </c>
      <c r="AC17" s="54"/>
      <c r="AD17" s="3">
        <v>1</v>
      </c>
      <c r="AE17" s="3">
        <v>20</v>
      </c>
      <c r="AF17" s="49">
        <f t="shared" si="7"/>
        <v>2.2222222222222223</v>
      </c>
      <c r="AG17" s="3">
        <v>1</v>
      </c>
      <c r="AH17" s="54"/>
      <c r="AI17" s="3">
        <f t="shared" si="8"/>
        <v>45</v>
      </c>
      <c r="AJ17" s="49">
        <f t="shared" si="9"/>
        <v>5</v>
      </c>
      <c r="AK17" s="50">
        <f t="shared" si="10"/>
        <v>0.49606299212598426</v>
      </c>
      <c r="AL17" s="55"/>
      <c r="AM17" s="3" t="s">
        <v>50</v>
      </c>
      <c r="AN17" s="34" t="s">
        <v>62</v>
      </c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34"/>
      <c r="BB17" s="1"/>
      <c r="BC17" s="1"/>
      <c r="BD17" s="1"/>
      <c r="BE17" s="1"/>
      <c r="BF17" s="1"/>
      <c r="BG17" s="1"/>
      <c r="BH17" s="67"/>
      <c r="BI17" s="35"/>
      <c r="BJ17" s="35"/>
      <c r="BK17" s="1"/>
      <c r="BR17" s="36"/>
      <c r="BY17" s="43"/>
      <c r="BZ17" s="43"/>
      <c r="CA17" s="43"/>
    </row>
    <row r="18" spans="1:79" ht="16.95" customHeight="1" x14ac:dyDescent="0.3">
      <c r="A18" s="71" t="s">
        <v>29</v>
      </c>
      <c r="B18" s="72" t="s">
        <v>30</v>
      </c>
      <c r="C18" s="72" t="s">
        <v>51</v>
      </c>
      <c r="D18" s="71">
        <v>7</v>
      </c>
      <c r="E18" s="72">
        <v>11</v>
      </c>
      <c r="F18" s="72">
        <v>188</v>
      </c>
      <c r="G18" s="73">
        <f t="shared" si="0"/>
        <v>17.09090909090909</v>
      </c>
      <c r="H18" s="72">
        <v>16</v>
      </c>
      <c r="I18" s="72">
        <v>41</v>
      </c>
      <c r="J18" s="74">
        <f t="shared" si="1"/>
        <v>0.3902439024390244</v>
      </c>
      <c r="K18" s="72"/>
      <c r="L18" s="72">
        <v>0</v>
      </c>
      <c r="M18" s="72">
        <v>1</v>
      </c>
      <c r="N18" s="72"/>
      <c r="O18" s="72">
        <v>7</v>
      </c>
      <c r="P18" s="72">
        <v>18</v>
      </c>
      <c r="Q18" s="74">
        <f t="shared" si="11"/>
        <v>0.3888888888888889</v>
      </c>
      <c r="R18" s="72"/>
      <c r="S18" s="72">
        <v>9</v>
      </c>
      <c r="T18" s="72">
        <v>13</v>
      </c>
      <c r="U18" s="72">
        <f t="shared" si="3"/>
        <v>22</v>
      </c>
      <c r="V18" s="73">
        <f t="shared" si="4"/>
        <v>2</v>
      </c>
      <c r="W18" s="72"/>
      <c r="X18" s="72">
        <v>9</v>
      </c>
      <c r="Y18" s="73">
        <f t="shared" si="5"/>
        <v>0.81818181818181823</v>
      </c>
      <c r="Z18" s="72"/>
      <c r="AA18" s="72">
        <v>14</v>
      </c>
      <c r="AB18" s="75">
        <f t="shared" si="6"/>
        <v>1.2727272727272727</v>
      </c>
      <c r="AC18" s="72"/>
      <c r="AD18" s="72">
        <v>5</v>
      </c>
      <c r="AE18" s="72">
        <v>13</v>
      </c>
      <c r="AF18" s="73">
        <f t="shared" si="7"/>
        <v>1.1818181818181819</v>
      </c>
      <c r="AG18" s="72"/>
      <c r="AH18" s="72"/>
      <c r="AI18" s="72">
        <f t="shared" si="8"/>
        <v>39</v>
      </c>
      <c r="AJ18" s="73">
        <f t="shared" si="9"/>
        <v>3.5454545454545454</v>
      </c>
      <c r="AK18" s="74">
        <f t="shared" si="10"/>
        <v>0.37765957446808512</v>
      </c>
      <c r="AL18" s="74"/>
      <c r="AM18" s="72" t="s">
        <v>52</v>
      </c>
      <c r="AN18" s="71" t="s">
        <v>39</v>
      </c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3"/>
      <c r="AZ18" s="3"/>
      <c r="BA18" s="56"/>
      <c r="BB18" s="57"/>
      <c r="BC18" s="68"/>
      <c r="BD18" s="1"/>
      <c r="BE18" s="42"/>
      <c r="BF18" s="43"/>
      <c r="BG18" s="11"/>
      <c r="BH18" s="10"/>
      <c r="BI18" s="11"/>
      <c r="BJ18" s="11"/>
      <c r="BK18" s="1"/>
      <c r="BL18" s="1"/>
      <c r="BM18" s="11"/>
      <c r="BN18" s="11"/>
      <c r="BO18" s="10"/>
      <c r="BP18" s="36"/>
      <c r="BQ18" s="36"/>
      <c r="BR18" s="36"/>
      <c r="BY18" s="43"/>
      <c r="BZ18" s="43"/>
      <c r="CA18" s="43"/>
    </row>
    <row r="19" spans="1:79" ht="16.95" customHeight="1" x14ac:dyDescent="0.3">
      <c r="A19" s="34" t="s">
        <v>29</v>
      </c>
      <c r="B19" s="3" t="s">
        <v>30</v>
      </c>
      <c r="C19" s="3" t="s">
        <v>53</v>
      </c>
      <c r="D19" s="34">
        <v>13</v>
      </c>
      <c r="E19" s="3">
        <v>10</v>
      </c>
      <c r="F19" s="3">
        <v>318</v>
      </c>
      <c r="G19" s="49">
        <f t="shared" si="0"/>
        <v>31.8</v>
      </c>
      <c r="H19" s="3">
        <v>54</v>
      </c>
      <c r="I19" s="3">
        <v>127</v>
      </c>
      <c r="J19" s="50">
        <f t="shared" si="1"/>
        <v>0.42519685039370081</v>
      </c>
      <c r="K19" s="54"/>
      <c r="L19" s="3"/>
      <c r="M19" s="3"/>
      <c r="N19" s="54"/>
      <c r="O19" s="3">
        <v>30</v>
      </c>
      <c r="P19" s="3">
        <v>37</v>
      </c>
      <c r="Q19" s="50">
        <f t="shared" si="11"/>
        <v>0.81081081081081086</v>
      </c>
      <c r="R19" s="54"/>
      <c r="S19" s="3">
        <v>21</v>
      </c>
      <c r="T19" s="3">
        <v>35</v>
      </c>
      <c r="U19" s="3">
        <f t="shared" si="3"/>
        <v>56</v>
      </c>
      <c r="V19" s="49">
        <f t="shared" si="4"/>
        <v>5.6</v>
      </c>
      <c r="W19" s="54"/>
      <c r="X19" s="3">
        <v>14</v>
      </c>
      <c r="Y19" s="49">
        <f t="shared" si="5"/>
        <v>1.4</v>
      </c>
      <c r="Z19" s="54"/>
      <c r="AA19" s="3">
        <v>35</v>
      </c>
      <c r="AB19" s="51">
        <f t="shared" si="6"/>
        <v>3.5</v>
      </c>
      <c r="AC19" s="54"/>
      <c r="AD19" s="3">
        <v>19</v>
      </c>
      <c r="AE19" s="3">
        <v>29</v>
      </c>
      <c r="AF19" s="49">
        <f t="shared" si="7"/>
        <v>2.9</v>
      </c>
      <c r="AG19" s="3">
        <v>5</v>
      </c>
      <c r="AH19" s="54"/>
      <c r="AI19" s="3">
        <f t="shared" si="8"/>
        <v>138</v>
      </c>
      <c r="AJ19" s="49">
        <f t="shared" si="9"/>
        <v>13.8</v>
      </c>
      <c r="AK19" s="50">
        <f t="shared" si="10"/>
        <v>0.66666666666666663</v>
      </c>
      <c r="AL19" s="55"/>
      <c r="AM19" s="3" t="s">
        <v>54</v>
      </c>
      <c r="AN19" s="34" t="s">
        <v>55</v>
      </c>
      <c r="AO19" s="1"/>
      <c r="AP19" s="1"/>
      <c r="AQ19" s="1"/>
      <c r="AR19" s="1"/>
      <c r="AS19" s="1"/>
      <c r="AT19" s="3"/>
      <c r="AU19" s="1"/>
      <c r="AV19" s="1"/>
      <c r="AW19" s="1"/>
      <c r="AX19" s="1"/>
      <c r="AY19" s="3"/>
      <c r="AZ19" s="3"/>
      <c r="BA19" s="56"/>
      <c r="BB19" s="57"/>
      <c r="BC19" s="68"/>
      <c r="BD19" s="1"/>
      <c r="BE19" s="42"/>
      <c r="BF19" s="43"/>
      <c r="BG19" s="11"/>
      <c r="BH19" s="10"/>
      <c r="BI19" s="11"/>
      <c r="BJ19" s="11"/>
      <c r="BK19" s="1"/>
      <c r="BL19" s="1"/>
      <c r="BM19" s="11"/>
      <c r="BN19" s="11"/>
      <c r="BO19" s="10"/>
      <c r="BP19" s="36"/>
      <c r="BQ19" s="36"/>
      <c r="BR19" s="36"/>
      <c r="BY19" s="43"/>
      <c r="BZ19" s="43"/>
      <c r="CA19" s="43"/>
    </row>
    <row r="20" spans="1:79" x14ac:dyDescent="0.3">
      <c r="A20" s="1"/>
      <c r="B20" s="3"/>
      <c r="C20" s="1"/>
      <c r="D20" s="1"/>
      <c r="E20" s="1"/>
      <c r="F20" s="16" t="s">
        <v>64</v>
      </c>
      <c r="G20" s="16" t="s">
        <v>64</v>
      </c>
      <c r="H20" s="16" t="s">
        <v>64</v>
      </c>
      <c r="I20" s="16" t="s">
        <v>64</v>
      </c>
      <c r="J20" s="16" t="s">
        <v>64</v>
      </c>
      <c r="K20" s="31"/>
      <c r="L20" s="16" t="s">
        <v>64</v>
      </c>
      <c r="M20" s="16" t="s">
        <v>64</v>
      </c>
      <c r="N20" s="31"/>
      <c r="O20" s="16" t="s">
        <v>64</v>
      </c>
      <c r="P20" s="16" t="s">
        <v>64</v>
      </c>
      <c r="Q20" s="16" t="s">
        <v>64</v>
      </c>
      <c r="R20" s="31"/>
      <c r="S20" s="16" t="s">
        <v>64</v>
      </c>
      <c r="T20" s="16" t="s">
        <v>64</v>
      </c>
      <c r="U20" s="16" t="s">
        <v>64</v>
      </c>
      <c r="V20" s="16" t="s">
        <v>64</v>
      </c>
      <c r="W20" s="31"/>
      <c r="X20" s="16" t="s">
        <v>64</v>
      </c>
      <c r="Y20" s="16" t="s">
        <v>64</v>
      </c>
      <c r="Z20" s="31"/>
      <c r="AA20" s="16" t="s">
        <v>64</v>
      </c>
      <c r="AB20" s="17" t="s">
        <v>64</v>
      </c>
      <c r="AC20" s="32"/>
      <c r="AD20" s="16" t="s">
        <v>64</v>
      </c>
      <c r="AE20" s="16" t="s">
        <v>64</v>
      </c>
      <c r="AF20" s="16" t="s">
        <v>64</v>
      </c>
      <c r="AG20" s="16" t="s">
        <v>67</v>
      </c>
      <c r="AH20" s="31"/>
      <c r="AI20" s="16" t="s">
        <v>64</v>
      </c>
      <c r="AJ20" s="16" t="s">
        <v>64</v>
      </c>
      <c r="AK20" s="18" t="s">
        <v>64</v>
      </c>
      <c r="AL20" s="33"/>
      <c r="AM20" s="10"/>
      <c r="AN20" s="1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35"/>
      <c r="BF20" s="35"/>
      <c r="BG20" s="35"/>
      <c r="BH20" s="35"/>
      <c r="BI20" s="35"/>
      <c r="BJ20" s="35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43"/>
      <c r="BZ20" s="43"/>
      <c r="CA20" s="43"/>
    </row>
    <row r="21" spans="1:79" x14ac:dyDescent="0.3">
      <c r="A21" s="23" t="s">
        <v>29</v>
      </c>
      <c r="B21" s="24" t="s">
        <v>30</v>
      </c>
      <c r="C21" s="24"/>
      <c r="D21" s="24"/>
      <c r="E21" s="22">
        <v>11</v>
      </c>
      <c r="F21" s="25">
        <f>SUM(F5:F20)</f>
        <v>2665</v>
      </c>
      <c r="G21" s="26">
        <f t="shared" si="0"/>
        <v>242.27272727272728</v>
      </c>
      <c r="H21" s="25">
        <f t="shared" ref="H21:I21" si="12">SUM(H5:H20)</f>
        <v>350</v>
      </c>
      <c r="I21" s="25">
        <f t="shared" si="12"/>
        <v>846</v>
      </c>
      <c r="J21" s="28">
        <f>+H21/I21</f>
        <v>0.41371158392434987</v>
      </c>
      <c r="K21" s="27"/>
      <c r="L21" s="25">
        <f t="shared" ref="L21:M21" si="13">SUM(L5:L20)</f>
        <v>0</v>
      </c>
      <c r="M21" s="25">
        <f t="shared" si="13"/>
        <v>2</v>
      </c>
      <c r="N21" s="27"/>
      <c r="O21" s="25">
        <f t="shared" ref="O21:P21" si="14">SUM(O5:O20)</f>
        <v>269</v>
      </c>
      <c r="P21" s="25">
        <f t="shared" si="14"/>
        <v>382</v>
      </c>
      <c r="Q21" s="28">
        <f>+O21/P21</f>
        <v>0.70418848167539272</v>
      </c>
      <c r="R21" s="27"/>
      <c r="S21" s="25">
        <f t="shared" ref="S21:U21" si="15">SUM(S5:S20)</f>
        <v>188</v>
      </c>
      <c r="T21" s="25">
        <f t="shared" si="15"/>
        <v>266</v>
      </c>
      <c r="U21" s="25">
        <f t="shared" si="15"/>
        <v>454</v>
      </c>
      <c r="V21" s="26">
        <f>+U21/E21</f>
        <v>41.272727272727273</v>
      </c>
      <c r="W21" s="27"/>
      <c r="X21" s="25">
        <f>SUM(X5:X20)</f>
        <v>159</v>
      </c>
      <c r="Y21" s="26">
        <f>+X21/E21</f>
        <v>14.454545454545455</v>
      </c>
      <c r="Z21" s="26"/>
      <c r="AA21" s="25">
        <f>SUM(AA5:AA20)</f>
        <v>309</v>
      </c>
      <c r="AB21" s="29">
        <f>+AA21/E21</f>
        <v>28.09090909090909</v>
      </c>
      <c r="AC21" s="29"/>
      <c r="AD21" s="25">
        <f t="shared" ref="AD21:AE21" si="16">SUM(AD5:AD20)</f>
        <v>97</v>
      </c>
      <c r="AE21" s="25">
        <f t="shared" si="16"/>
        <v>272</v>
      </c>
      <c r="AF21" s="26">
        <f>+AE21/E21</f>
        <v>24.727272727272727</v>
      </c>
      <c r="AG21" s="25">
        <f>SUM(AG5:AG20)</f>
        <v>35</v>
      </c>
      <c r="AH21" s="27"/>
      <c r="AI21" s="25">
        <f>SUM(AI5:AI20)</f>
        <v>969</v>
      </c>
      <c r="AJ21" s="26">
        <f>+AI21/E21</f>
        <v>88.090909090909093</v>
      </c>
      <c r="AK21" s="28">
        <f>(+(AI21)+(U21)+(2*X21)+(AD21)-(AE21))/F21</f>
        <v>0.58761726078799248</v>
      </c>
      <c r="AL21" s="28"/>
      <c r="AM21" s="1"/>
      <c r="AN21" s="1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65"/>
      <c r="BF21" s="34"/>
      <c r="BG21" s="34"/>
      <c r="BH21" s="50"/>
      <c r="BI21" s="34"/>
      <c r="BJ21" s="34"/>
      <c r="BK21" s="1"/>
      <c r="BL21" s="1"/>
      <c r="BM21" s="43"/>
      <c r="BN21" s="43"/>
      <c r="BO21" s="43"/>
      <c r="BP21" s="43"/>
      <c r="BQ21" s="43"/>
      <c r="BR21" s="40"/>
      <c r="BS21" s="1"/>
      <c r="BT21" s="43"/>
      <c r="BU21" s="43"/>
      <c r="BV21" s="43"/>
      <c r="BW21" s="43"/>
      <c r="BX21" s="43"/>
      <c r="BY21" s="43"/>
      <c r="BZ21" s="43"/>
      <c r="CA21" s="43"/>
    </row>
    <row r="22" spans="1:79" x14ac:dyDescent="0.3">
      <c r="A22" s="1"/>
      <c r="B22" s="1"/>
      <c r="C22" s="1"/>
      <c r="D22" s="1"/>
      <c r="E22" s="3">
        <v>11</v>
      </c>
      <c r="F22" s="3" t="s">
        <v>65</v>
      </c>
      <c r="G22" s="48">
        <f>240*11</f>
        <v>2640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" t="s">
        <v>76</v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3"/>
      <c r="BF22" s="34"/>
      <c r="BG22" s="34"/>
      <c r="BH22" s="50"/>
      <c r="BI22" s="34"/>
      <c r="BJ22" s="34"/>
      <c r="BK22" s="1"/>
      <c r="BL22" s="1"/>
      <c r="BM22" s="43"/>
      <c r="BN22" s="43"/>
      <c r="BO22" s="43"/>
      <c r="BP22" s="43"/>
      <c r="BQ22" s="43"/>
      <c r="BR22" s="1"/>
      <c r="BS22" s="1"/>
      <c r="BT22" s="43"/>
      <c r="BU22" s="43"/>
      <c r="BV22" s="43"/>
      <c r="BW22" s="43"/>
      <c r="BX22" s="43"/>
      <c r="BY22" s="43"/>
      <c r="BZ22" s="43"/>
      <c r="CA22" s="43"/>
    </row>
    <row r="23" spans="1:79" x14ac:dyDescent="0.3">
      <c r="A23" s="1"/>
      <c r="B23" s="1"/>
      <c r="C23" s="1"/>
      <c r="D23" s="11" t="s">
        <v>59</v>
      </c>
      <c r="E23" s="3">
        <v>1</v>
      </c>
      <c r="F23" s="3" t="s">
        <v>66</v>
      </c>
      <c r="G23" s="34">
        <v>25</v>
      </c>
      <c r="H23" s="45">
        <f>SUM(G22:G23)</f>
        <v>2665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9"/>
      <c r="AF23" s="8"/>
      <c r="AG23" s="8"/>
      <c r="AH23" s="5"/>
      <c r="AI23" s="34">
        <f>+H21*2</f>
        <v>700</v>
      </c>
      <c r="AJ23" s="46" t="s">
        <v>71</v>
      </c>
      <c r="AK23" s="5"/>
      <c r="AL23" s="5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3"/>
      <c r="BF23" s="34"/>
      <c r="BG23" s="34"/>
      <c r="BH23" s="50"/>
      <c r="BI23" s="34"/>
      <c r="BJ23" s="34"/>
      <c r="BK23" s="1"/>
      <c r="BL23" s="1"/>
      <c r="BM23" s="1"/>
      <c r="BN23" s="1"/>
      <c r="BO23" s="1"/>
      <c r="BP23" s="1"/>
      <c r="BQ23" s="1"/>
      <c r="BR23" s="1"/>
      <c r="BS23" s="43"/>
      <c r="BT23" s="43"/>
      <c r="BU23" s="43"/>
      <c r="BV23" s="43"/>
      <c r="BW23" s="43"/>
      <c r="BX23" s="43"/>
      <c r="BY23" s="43"/>
      <c r="BZ23" s="43"/>
      <c r="CA23" s="43"/>
    </row>
    <row r="24" spans="1:79" x14ac:dyDescent="0.3">
      <c r="A24" s="1"/>
      <c r="B24" s="69" t="s">
        <v>77</v>
      </c>
      <c r="C24" s="58"/>
      <c r="D24" s="5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9"/>
      <c r="AF24" s="20"/>
      <c r="AG24" s="21"/>
      <c r="AH24" s="5"/>
      <c r="AI24" s="52">
        <f>+L21*3</f>
        <v>0</v>
      </c>
      <c r="AJ24" s="53" t="s">
        <v>72</v>
      </c>
      <c r="AK24" s="5"/>
      <c r="AL24" s="5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3"/>
      <c r="BF24" s="34"/>
      <c r="BG24" s="34"/>
      <c r="BH24" s="50"/>
      <c r="BI24" s="34"/>
      <c r="BJ24" s="34"/>
      <c r="BK24" s="1"/>
      <c r="BL24" s="1"/>
      <c r="BM24" s="1"/>
      <c r="BN24" s="1"/>
      <c r="BO24" s="1"/>
      <c r="BP24" s="1"/>
      <c r="BQ24" s="1"/>
      <c r="BR24" s="1"/>
      <c r="BS24" s="43"/>
      <c r="BT24" s="43"/>
      <c r="BU24" s="43"/>
      <c r="BV24" s="43"/>
      <c r="BW24" s="43"/>
      <c r="BX24" s="43"/>
      <c r="BY24" s="43"/>
      <c r="BZ24" s="43"/>
      <c r="CA24" s="43"/>
    </row>
    <row r="25" spans="1:79" x14ac:dyDescent="0.3">
      <c r="A25" s="1"/>
      <c r="C25" s="60"/>
      <c r="D25" s="59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9"/>
      <c r="AF25" s="20"/>
      <c r="AG25" s="21"/>
      <c r="AH25" s="5"/>
      <c r="AI25" s="52">
        <f>+O21</f>
        <v>269</v>
      </c>
      <c r="AJ25" s="53" t="s">
        <v>73</v>
      </c>
      <c r="AK25" s="5"/>
      <c r="AL25" s="5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3"/>
      <c r="BF25" s="34"/>
      <c r="BG25" s="34"/>
      <c r="BH25" s="50"/>
      <c r="BI25" s="34"/>
      <c r="BJ25" s="34"/>
      <c r="BK25" s="1"/>
      <c r="BL25" s="1"/>
      <c r="BM25" s="1"/>
      <c r="BN25" s="1"/>
      <c r="BO25" s="1"/>
      <c r="BP25" s="1"/>
      <c r="BQ25" s="1"/>
      <c r="BR25" s="1"/>
      <c r="BS25" s="43"/>
      <c r="BT25" s="43"/>
      <c r="BU25" s="43"/>
      <c r="BV25" s="43"/>
      <c r="BW25" s="43"/>
      <c r="BX25" s="43"/>
      <c r="BY25" s="43"/>
      <c r="BZ25" s="43"/>
      <c r="CA25" s="43"/>
    </row>
    <row r="26" spans="1:79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9"/>
      <c r="AF26" s="5"/>
      <c r="AG26" s="21"/>
      <c r="AH26" s="5"/>
      <c r="AI26" s="34">
        <f>SUM(AI23:AI25)</f>
        <v>969</v>
      </c>
      <c r="AJ26" s="21" t="s">
        <v>74</v>
      </c>
      <c r="AK26" s="5"/>
      <c r="AL26" s="5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65"/>
      <c r="BF26" s="34"/>
      <c r="BG26" s="34"/>
      <c r="BH26" s="50"/>
      <c r="BI26" s="34"/>
      <c r="BJ26" s="34"/>
      <c r="BK26" s="1"/>
      <c r="BL26" s="1"/>
      <c r="BM26" s="1"/>
      <c r="BN26" s="1"/>
      <c r="BO26" s="1"/>
      <c r="BP26" s="1"/>
      <c r="BQ26" s="1"/>
      <c r="BR26" s="1"/>
      <c r="BS26" s="43"/>
      <c r="BT26" s="43"/>
      <c r="BU26" s="43"/>
      <c r="BV26" s="43"/>
      <c r="BW26" s="43"/>
      <c r="BX26" s="43"/>
      <c r="BY26" s="43"/>
      <c r="BZ26" s="43"/>
      <c r="CA26" s="43"/>
    </row>
    <row r="27" spans="1:7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9"/>
      <c r="AF27" s="20"/>
      <c r="AG27" s="21"/>
      <c r="AH27" s="5"/>
      <c r="AI27" s="20"/>
      <c r="AJ27" s="21"/>
      <c r="AK27" s="5"/>
      <c r="AL27" s="5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3"/>
      <c r="BF27" s="34"/>
      <c r="BG27" s="34"/>
      <c r="BH27" s="50"/>
      <c r="BI27" s="34"/>
      <c r="BJ27" s="34"/>
      <c r="BK27" s="1"/>
      <c r="BL27" s="1"/>
      <c r="BM27" s="1"/>
      <c r="BN27" s="1"/>
      <c r="BO27" s="1"/>
      <c r="BP27" s="1"/>
      <c r="BQ27" s="1"/>
      <c r="BR27" s="1"/>
      <c r="BS27" s="43"/>
      <c r="BT27" s="43"/>
      <c r="BU27" s="43"/>
      <c r="BV27" s="43"/>
      <c r="BW27" s="43"/>
      <c r="BX27" s="43"/>
      <c r="BY27" s="43"/>
      <c r="BZ27" s="43"/>
      <c r="CA27" s="43"/>
    </row>
    <row r="28" spans="1:7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3"/>
      <c r="BF28" s="34"/>
      <c r="BG28" s="34"/>
      <c r="BH28" s="50"/>
      <c r="BI28" s="34"/>
      <c r="BJ28" s="34"/>
      <c r="BK28" s="1"/>
      <c r="BL28" s="1"/>
      <c r="BM28" s="1"/>
      <c r="BN28" s="1"/>
      <c r="BO28" s="1"/>
      <c r="BP28" s="1"/>
      <c r="BQ28" s="1"/>
      <c r="BR28" s="1"/>
      <c r="BS28" s="43"/>
      <c r="BT28" s="43"/>
      <c r="BU28" s="43"/>
      <c r="BV28" s="43"/>
      <c r="BW28" s="43"/>
      <c r="BX28" s="43"/>
      <c r="BY28" s="43"/>
      <c r="BZ28" s="43"/>
      <c r="CA28" s="43"/>
    </row>
    <row r="29" spans="1:7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9"/>
      <c r="AF29" s="19"/>
      <c r="AG29" s="19"/>
      <c r="AH29" s="19"/>
      <c r="AI29" s="19"/>
      <c r="AJ29" s="19"/>
      <c r="AK29" s="19"/>
      <c r="AL29" s="19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3"/>
      <c r="BF29" s="34"/>
      <c r="BG29" s="34"/>
      <c r="BH29" s="50"/>
      <c r="BI29" s="34"/>
      <c r="BJ29" s="34"/>
      <c r="BK29" s="1"/>
      <c r="BL29" s="1"/>
      <c r="BM29" s="1"/>
      <c r="BN29" s="1"/>
      <c r="BO29" s="1"/>
      <c r="BP29" s="1"/>
      <c r="BQ29" s="1"/>
      <c r="BR29" s="1"/>
      <c r="BS29" s="43"/>
      <c r="BT29" s="43"/>
      <c r="BU29" s="43"/>
      <c r="BV29" s="43"/>
      <c r="BW29" s="43"/>
      <c r="BX29" s="43"/>
      <c r="BY29" s="43"/>
      <c r="BZ29" s="43"/>
      <c r="CA29" s="43"/>
    </row>
    <row r="30" spans="1:79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3"/>
      <c r="BF30" s="34"/>
      <c r="BG30" s="34"/>
      <c r="BH30" s="50"/>
      <c r="BI30" s="34"/>
      <c r="BJ30" s="34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</row>
    <row r="31" spans="1:79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1"/>
      <c r="BF31" s="1"/>
      <c r="BG31" s="1"/>
      <c r="BH31" s="1"/>
      <c r="BI31" s="11"/>
      <c r="BJ31" s="11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</row>
    <row r="32" spans="1:79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1"/>
      <c r="BF32" s="35"/>
      <c r="BG32" s="35"/>
      <c r="BH32" s="39"/>
      <c r="BI32" s="35"/>
      <c r="BJ32" s="35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</row>
    <row r="33" spans="1:79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1"/>
      <c r="BF33" s="1"/>
      <c r="BG33" s="1"/>
      <c r="BH33" s="67"/>
      <c r="BI33" s="35"/>
      <c r="BJ33" s="35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pans="1:79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62"/>
      <c r="BJ34" s="62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pans="1:79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35"/>
      <c r="BF35" s="35"/>
      <c r="BG35" s="35"/>
      <c r="BH35" s="35"/>
      <c r="BI35" s="35"/>
      <c r="BJ35" s="35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pans="1:79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65"/>
      <c r="BF36" s="34"/>
      <c r="BG36" s="34"/>
      <c r="BH36" s="50"/>
      <c r="BI36" s="34"/>
      <c r="BJ36" s="34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</row>
    <row r="37" spans="1:79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3"/>
      <c r="BF37" s="34"/>
      <c r="BG37" s="34"/>
      <c r="BH37" s="50"/>
      <c r="BI37" s="34"/>
      <c r="BJ37" s="34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</row>
    <row r="38" spans="1:79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3"/>
      <c r="BF38" s="34"/>
      <c r="BG38" s="34"/>
      <c r="BH38" s="50"/>
      <c r="BI38" s="34"/>
      <c r="BJ38" s="34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</row>
    <row r="39" spans="1:79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3"/>
      <c r="BF39" s="34"/>
      <c r="BG39" s="34"/>
      <c r="BH39" s="50"/>
      <c r="BI39" s="34"/>
      <c r="BJ39" s="34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</row>
    <row r="40" spans="1:79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3"/>
      <c r="BF40" s="34"/>
      <c r="BG40" s="34"/>
      <c r="BH40" s="50"/>
      <c r="BI40" s="15"/>
      <c r="BJ40" s="15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</row>
    <row r="41" spans="1:79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65"/>
      <c r="BF41" s="34"/>
      <c r="BG41" s="34"/>
      <c r="BH41" s="50"/>
      <c r="BI41" s="34"/>
      <c r="BJ41" s="34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</row>
    <row r="42" spans="1:79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3"/>
      <c r="BF42" s="34"/>
      <c r="BG42" s="34"/>
      <c r="BH42" s="50"/>
      <c r="BI42" s="34"/>
      <c r="BJ42" s="34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</row>
    <row r="43" spans="1:79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3"/>
      <c r="BF43" s="34"/>
      <c r="BG43" s="34"/>
      <c r="BH43" s="50"/>
      <c r="BI43" s="34"/>
      <c r="BJ43" s="34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</row>
    <row r="44" spans="1:79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3"/>
      <c r="BF44" s="34"/>
      <c r="BG44" s="34"/>
      <c r="BH44" s="50"/>
      <c r="BI44" s="34"/>
      <c r="BJ44" s="34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</row>
    <row r="45" spans="1:79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3"/>
      <c r="BF45" s="34"/>
      <c r="BG45" s="34"/>
      <c r="BH45" s="34"/>
      <c r="BI45" s="34"/>
      <c r="BJ45" s="34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</row>
    <row r="46" spans="1:79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1"/>
      <c r="BF46" s="1"/>
      <c r="BG46" s="1"/>
      <c r="BH46" s="1"/>
      <c r="BI46" s="11"/>
      <c r="BJ46" s="11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</row>
    <row r="47" spans="1:79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1"/>
      <c r="BF47" s="35"/>
      <c r="BG47" s="35"/>
      <c r="BH47" s="41"/>
      <c r="BI47" s="35"/>
      <c r="BJ47" s="35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</row>
    <row r="48" spans="1:79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1"/>
      <c r="BF48" s="1"/>
      <c r="BG48" s="1"/>
      <c r="BH48" s="67"/>
      <c r="BI48" s="35"/>
      <c r="BJ48" s="35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</row>
    <row r="49" spans="1:79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2"/>
      <c r="BF49" s="43"/>
      <c r="BG49" s="11"/>
      <c r="BH49" s="10"/>
      <c r="BI49" s="36"/>
      <c r="BJ49" s="36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</row>
    <row r="50" spans="1:79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2"/>
      <c r="BF50" s="43"/>
      <c r="BG50" s="11"/>
      <c r="BH50" s="38"/>
      <c r="BI50" s="36"/>
      <c r="BJ50" s="36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</row>
    <row r="51" spans="1:79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</row>
    <row r="52" spans="1:79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</row>
    <row r="53" spans="1:79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</row>
    <row r="54" spans="1:79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</row>
    <row r="55" spans="1:79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</row>
    <row r="56" spans="1:79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</row>
    <row r="57" spans="1:79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</row>
    <row r="58" spans="1:79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</row>
    <row r="59" spans="1:79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</row>
    <row r="60" spans="1:79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</row>
    <row r="61" spans="1:79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</row>
    <row r="62" spans="1:79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</row>
    <row r="63" spans="1:79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</row>
    <row r="64" spans="1:79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</row>
    <row r="65" spans="1:79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</row>
    <row r="66" spans="1:79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</row>
    <row r="67" spans="1:79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</row>
    <row r="68" spans="1:79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</row>
    <row r="69" spans="1:79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</row>
    <row r="70" spans="1:79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</row>
    <row r="71" spans="1:79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</row>
    <row r="72" spans="1:79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</row>
    <row r="73" spans="1:79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</row>
    <row r="74" spans="1:79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</row>
    <row r="75" spans="1:79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</row>
    <row r="76" spans="1:79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</row>
    <row r="77" spans="1:79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</row>
    <row r="78" spans="1:79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</row>
    <row r="79" spans="1:79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</row>
    <row r="80" spans="1:79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</row>
    <row r="81" spans="1:79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</row>
    <row r="82" spans="1:79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</row>
    <row r="83" spans="1:79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</row>
    <row r="84" spans="1:79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</row>
  </sheetData>
  <sheetProtection sheet="1" objects="1" scenarios="1"/>
  <sortState xmlns:xlrd2="http://schemas.microsoft.com/office/spreadsheetml/2017/richdata2" ref="A5:AN19">
    <sortCondition ref="C5:C19"/>
  </sortState>
  <pageMargins left="0.2" right="0.2" top="0.25" bottom="0.2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2024-12-05T20:49:57Z</cp:lastPrinted>
  <dcterms:created xsi:type="dcterms:W3CDTF">2016-09-21T12:05:06Z</dcterms:created>
  <dcterms:modified xsi:type="dcterms:W3CDTF">2025-06-23T09:38:43Z</dcterms:modified>
</cp:coreProperties>
</file>