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Jersey Gems\"/>
    </mc:Choice>
  </mc:AlternateContent>
  <xr:revisionPtr revIDLastSave="0" documentId="13_ncr:1_{4F31028F-7F93-48C2-A176-F9901DF80F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8-79 Player Stats" sheetId="1" r:id="rId1"/>
  </sheets>
  <definedNames>
    <definedName name="_xlnm.Print_Area" localSheetId="0">'78-79 Player Stats'!$A$1:$AN$30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" i="1" l="1"/>
  <c r="AE25" i="1"/>
  <c r="AD25" i="1"/>
  <c r="AA25" i="1"/>
  <c r="X25" i="1"/>
  <c r="T25" i="1"/>
  <c r="S25" i="1"/>
  <c r="P25" i="1"/>
  <c r="O25" i="1"/>
  <c r="I25" i="1"/>
  <c r="H25" i="1"/>
  <c r="Q23" i="1"/>
  <c r="F20" i="1" l="1"/>
  <c r="F16" i="1"/>
  <c r="F25" i="1" s="1"/>
  <c r="BH63" i="1" l="1"/>
  <c r="AF23" i="1" l="1"/>
  <c r="AB23" i="1"/>
  <c r="Y23" i="1"/>
  <c r="U23" i="1"/>
  <c r="V23" i="1" s="1"/>
  <c r="G23" i="1"/>
  <c r="AI23" i="1"/>
  <c r="J23" i="1"/>
  <c r="AI27" i="1"/>
  <c r="Y25" i="1"/>
  <c r="AB25" i="1"/>
  <c r="AF25" i="1"/>
  <c r="G26" i="1"/>
  <c r="H27" i="1" s="1"/>
  <c r="AI28" i="1"/>
  <c r="G11" i="1"/>
  <c r="J11" i="1"/>
  <c r="Q11" i="1"/>
  <c r="U11" i="1"/>
  <c r="V11" i="1" s="1"/>
  <c r="Y11" i="1"/>
  <c r="AB11" i="1"/>
  <c r="AF11" i="1"/>
  <c r="AI11" i="1"/>
  <c r="AK11" i="1" s="1"/>
  <c r="G12" i="1"/>
  <c r="J12" i="1"/>
  <c r="Q12" i="1"/>
  <c r="U12" i="1"/>
  <c r="V12" i="1" s="1"/>
  <c r="Y12" i="1"/>
  <c r="AB12" i="1"/>
  <c r="AF12" i="1"/>
  <c r="AI12" i="1"/>
  <c r="AJ12" i="1" s="1"/>
  <c r="G13" i="1"/>
  <c r="J13" i="1"/>
  <c r="Q13" i="1"/>
  <c r="U13" i="1"/>
  <c r="Y13" i="1"/>
  <c r="AB13" i="1"/>
  <c r="AF13" i="1"/>
  <c r="AI13" i="1"/>
  <c r="AJ13" i="1" s="1"/>
  <c r="G14" i="1"/>
  <c r="J14" i="1"/>
  <c r="U14" i="1"/>
  <c r="V14" i="1" s="1"/>
  <c r="Y14" i="1"/>
  <c r="AB14" i="1"/>
  <c r="AF14" i="1"/>
  <c r="AI14" i="1"/>
  <c r="AJ14" i="1" s="1"/>
  <c r="G15" i="1"/>
  <c r="J15" i="1"/>
  <c r="Q15" i="1"/>
  <c r="U15" i="1"/>
  <c r="V15" i="1" s="1"/>
  <c r="Y15" i="1"/>
  <c r="AB15" i="1"/>
  <c r="AF15" i="1"/>
  <c r="AI15" i="1"/>
  <c r="G16" i="1"/>
  <c r="J16" i="1"/>
  <c r="Q16" i="1"/>
  <c r="U16" i="1"/>
  <c r="V16" i="1" s="1"/>
  <c r="Y16" i="1"/>
  <c r="AB16" i="1"/>
  <c r="AF16" i="1"/>
  <c r="AI16" i="1"/>
  <c r="AJ16" i="1" s="1"/>
  <c r="G17" i="1"/>
  <c r="J17" i="1"/>
  <c r="Q17" i="1"/>
  <c r="U17" i="1"/>
  <c r="V17" i="1" s="1"/>
  <c r="Y17" i="1"/>
  <c r="AB17" i="1"/>
  <c r="AF17" i="1"/>
  <c r="AI17" i="1"/>
  <c r="AJ17" i="1" s="1"/>
  <c r="G18" i="1"/>
  <c r="J18" i="1"/>
  <c r="Q18" i="1"/>
  <c r="U18" i="1"/>
  <c r="V18" i="1" s="1"/>
  <c r="Y18" i="1"/>
  <c r="AB18" i="1"/>
  <c r="AF18" i="1"/>
  <c r="AI18" i="1"/>
  <c r="AK18" i="1" s="1"/>
  <c r="G19" i="1"/>
  <c r="J19" i="1"/>
  <c r="Q19" i="1"/>
  <c r="U19" i="1"/>
  <c r="V19" i="1" s="1"/>
  <c r="Y19" i="1"/>
  <c r="AB19" i="1"/>
  <c r="AF19" i="1"/>
  <c r="AI19" i="1"/>
  <c r="AJ19" i="1" s="1"/>
  <c r="G20" i="1"/>
  <c r="J20" i="1"/>
  <c r="Q20" i="1"/>
  <c r="U20" i="1"/>
  <c r="V20" i="1" s="1"/>
  <c r="Y20" i="1"/>
  <c r="AB20" i="1"/>
  <c r="AF20" i="1"/>
  <c r="AI20" i="1"/>
  <c r="AJ20" i="1" s="1"/>
  <c r="G21" i="1"/>
  <c r="J21" i="1"/>
  <c r="Q21" i="1"/>
  <c r="U21" i="1"/>
  <c r="V21" i="1" s="1"/>
  <c r="Y21" i="1"/>
  <c r="AB21" i="1"/>
  <c r="AF21" i="1"/>
  <c r="AI21" i="1"/>
  <c r="AJ21" i="1" s="1"/>
  <c r="G22" i="1"/>
  <c r="J22" i="1"/>
  <c r="Q22" i="1"/>
  <c r="U22" i="1"/>
  <c r="V22" i="1" s="1"/>
  <c r="Y22" i="1"/>
  <c r="AB22" i="1"/>
  <c r="AF22" i="1"/>
  <c r="AI22" i="1"/>
  <c r="AJ22" i="1" s="1"/>
  <c r="AK15" i="1" l="1"/>
  <c r="AJ18" i="1"/>
  <c r="AJ11" i="1"/>
  <c r="AK22" i="1"/>
  <c r="AK13" i="1"/>
  <c r="AK23" i="1"/>
  <c r="AK21" i="1"/>
  <c r="AJ23" i="1"/>
  <c r="AK14" i="1"/>
  <c r="AK19" i="1"/>
  <c r="AK20" i="1"/>
  <c r="AJ15" i="1"/>
  <c r="Q25" i="1"/>
  <c r="J25" i="1"/>
  <c r="AI29" i="1"/>
  <c r="AI30" i="1" s="1"/>
  <c r="AK16" i="1"/>
  <c r="V13" i="1"/>
  <c r="AK17" i="1"/>
  <c r="AK12" i="1"/>
  <c r="J144" i="1" l="1"/>
  <c r="AZ173" i="1" l="1"/>
  <c r="AZ172" i="1"/>
  <c r="AZ106" i="1"/>
  <c r="AZ105" i="1"/>
  <c r="BB173" i="1" l="1"/>
  <c r="BB172" i="1"/>
  <c r="BB106" i="1"/>
  <c r="BB105" i="1"/>
  <c r="BQ195" i="1" l="1"/>
  <c r="BP195" i="1"/>
  <c r="BQ194" i="1"/>
  <c r="BP194" i="1"/>
  <c r="BQ193" i="1"/>
  <c r="BP193" i="1"/>
  <c r="BQ192" i="1"/>
  <c r="BP192" i="1"/>
  <c r="BQ191" i="1"/>
  <c r="BQ188" i="1"/>
  <c r="BP188" i="1"/>
  <c r="BQ187" i="1"/>
  <c r="BP187" i="1"/>
  <c r="BQ186" i="1"/>
  <c r="BQ184" i="1"/>
  <c r="BP184" i="1"/>
  <c r="BQ183" i="1"/>
  <c r="BP183" i="1"/>
  <c r="BQ181" i="1"/>
  <c r="BP181" i="1"/>
  <c r="BQ180" i="1"/>
  <c r="BP180" i="1"/>
  <c r="BQ179" i="1"/>
  <c r="BP179" i="1"/>
  <c r="BJ195" i="1"/>
  <c r="BI195" i="1"/>
  <c r="BJ194" i="1"/>
  <c r="BI194" i="1"/>
  <c r="BJ193" i="1"/>
  <c r="BI193" i="1"/>
  <c r="BJ192" i="1"/>
  <c r="BI192" i="1"/>
  <c r="BJ191" i="1"/>
  <c r="BX191" i="1" s="1"/>
  <c r="BI191" i="1"/>
  <c r="BJ190" i="1"/>
  <c r="BI190" i="1"/>
  <c r="BJ188" i="1"/>
  <c r="BI188" i="1"/>
  <c r="BJ187" i="1"/>
  <c r="BI187" i="1"/>
  <c r="BJ186" i="1"/>
  <c r="BI186" i="1"/>
  <c r="BJ185" i="1"/>
  <c r="BI185" i="1"/>
  <c r="BJ184" i="1"/>
  <c r="BI184" i="1"/>
  <c r="BJ183" i="1"/>
  <c r="BI183" i="1"/>
  <c r="BJ182" i="1"/>
  <c r="BI182" i="1"/>
  <c r="BJ181" i="1"/>
  <c r="BX181" i="1" s="1"/>
  <c r="BI181" i="1"/>
  <c r="BW181" i="1" s="1"/>
  <c r="BJ180" i="1"/>
  <c r="BX180" i="1" s="1"/>
  <c r="BI180" i="1"/>
  <c r="BW180" i="1" s="1"/>
  <c r="BJ179" i="1"/>
  <c r="BI179" i="1"/>
  <c r="BN195" i="1"/>
  <c r="BM195" i="1"/>
  <c r="BN194" i="1"/>
  <c r="BM194" i="1"/>
  <c r="BN193" i="1"/>
  <c r="BM193" i="1"/>
  <c r="BN192" i="1"/>
  <c r="BM192" i="1"/>
  <c r="BN191" i="1"/>
  <c r="BM191" i="1"/>
  <c r="BN190" i="1"/>
  <c r="BM190" i="1"/>
  <c r="BN188" i="1"/>
  <c r="BM188" i="1"/>
  <c r="BN187" i="1"/>
  <c r="BM187" i="1"/>
  <c r="BN186" i="1"/>
  <c r="BM186" i="1"/>
  <c r="BN185" i="1"/>
  <c r="BM185" i="1"/>
  <c r="BN184" i="1"/>
  <c r="BM184" i="1"/>
  <c r="BN183" i="1"/>
  <c r="BM183" i="1"/>
  <c r="BN182" i="1"/>
  <c r="BM182" i="1"/>
  <c r="BN181" i="1"/>
  <c r="BM181" i="1"/>
  <c r="BN180" i="1"/>
  <c r="BM180" i="1"/>
  <c r="BN179" i="1"/>
  <c r="BM179" i="1"/>
  <c r="BG195" i="1"/>
  <c r="BG194" i="1"/>
  <c r="BG193" i="1"/>
  <c r="BG192" i="1"/>
  <c r="BG191" i="1"/>
  <c r="BU191" i="1" s="1"/>
  <c r="BG190" i="1"/>
  <c r="BG188" i="1"/>
  <c r="BG187" i="1"/>
  <c r="BG186" i="1"/>
  <c r="BG185" i="1"/>
  <c r="BG184" i="1"/>
  <c r="BG183" i="1"/>
  <c r="BG182" i="1"/>
  <c r="BU182" i="1" s="1"/>
  <c r="BG181" i="1"/>
  <c r="BG180" i="1"/>
  <c r="BG179" i="1"/>
  <c r="BF195" i="1"/>
  <c r="BF194" i="1"/>
  <c r="BH194" i="1" s="1"/>
  <c r="BF193" i="1"/>
  <c r="BF192" i="1"/>
  <c r="BF191" i="1"/>
  <c r="BF190" i="1"/>
  <c r="BH190" i="1" s="1"/>
  <c r="BF188" i="1"/>
  <c r="BF187" i="1"/>
  <c r="BT187" i="1" s="1"/>
  <c r="BF186" i="1"/>
  <c r="BH186" i="1" s="1"/>
  <c r="BF185" i="1"/>
  <c r="BF184" i="1"/>
  <c r="BF183" i="1"/>
  <c r="BF182" i="1"/>
  <c r="BH182" i="1" s="1"/>
  <c r="BF181" i="1"/>
  <c r="BF180" i="1"/>
  <c r="BH180" i="1" s="1"/>
  <c r="BF179" i="1"/>
  <c r="BU195" i="1"/>
  <c r="BW195" i="1"/>
  <c r="BW189" i="1"/>
  <c r="BX189" i="1"/>
  <c r="BT189" i="1"/>
  <c r="BU189" i="1"/>
  <c r="BG163" i="1"/>
  <c r="BH146" i="1"/>
  <c r="BI91" i="1"/>
  <c r="BJ97" i="1"/>
  <c r="BQ190" i="1" s="1"/>
  <c r="BI97" i="1"/>
  <c r="BP190" i="1" s="1"/>
  <c r="BP191" i="1"/>
  <c r="BP186" i="1"/>
  <c r="BQ185" i="1"/>
  <c r="BP185" i="1"/>
  <c r="BQ182" i="1"/>
  <c r="BP182" i="1"/>
  <c r="BJ156" i="1"/>
  <c r="BI156" i="1"/>
  <c r="BG156" i="1"/>
  <c r="BF156" i="1"/>
  <c r="BJ141" i="1"/>
  <c r="BI141" i="1"/>
  <c r="BG141" i="1"/>
  <c r="BF141" i="1"/>
  <c r="BJ169" i="1"/>
  <c r="BI169" i="1"/>
  <c r="BG169" i="1"/>
  <c r="BF169" i="1"/>
  <c r="BH154" i="1"/>
  <c r="BH139" i="1"/>
  <c r="BJ168" i="1"/>
  <c r="BI168" i="1"/>
  <c r="BG168" i="1"/>
  <c r="BF168" i="1"/>
  <c r="BH153" i="1"/>
  <c r="BH138" i="1"/>
  <c r="BJ167" i="1"/>
  <c r="BI167" i="1"/>
  <c r="BG167" i="1"/>
  <c r="BF167" i="1"/>
  <c r="BH152" i="1"/>
  <c r="BH137" i="1"/>
  <c r="BJ166" i="1"/>
  <c r="BI166" i="1"/>
  <c r="BG166" i="1"/>
  <c r="BF166" i="1"/>
  <c r="BH151" i="1"/>
  <c r="BH136" i="1"/>
  <c r="BJ165" i="1"/>
  <c r="BI165" i="1"/>
  <c r="BJ164" i="1"/>
  <c r="BI164" i="1"/>
  <c r="BG164" i="1"/>
  <c r="BF164" i="1"/>
  <c r="BH149" i="1"/>
  <c r="BH134" i="1"/>
  <c r="BJ163" i="1"/>
  <c r="BI163" i="1"/>
  <c r="BF163" i="1"/>
  <c r="BH148" i="1"/>
  <c r="BH133" i="1"/>
  <c r="BJ161" i="1"/>
  <c r="BI161" i="1"/>
  <c r="BG161" i="1"/>
  <c r="BF161" i="1"/>
  <c r="BH131" i="1"/>
  <c r="BJ160" i="1"/>
  <c r="BI160" i="1"/>
  <c r="BG160" i="1"/>
  <c r="BF160" i="1"/>
  <c r="BH145" i="1"/>
  <c r="BH130" i="1"/>
  <c r="BG100" i="1"/>
  <c r="BF100" i="1"/>
  <c r="BJ78" i="1"/>
  <c r="BI78" i="1"/>
  <c r="BG78" i="1"/>
  <c r="BF78" i="1"/>
  <c r="BJ120" i="1"/>
  <c r="BI120" i="1"/>
  <c r="BG120" i="1"/>
  <c r="BF120" i="1"/>
  <c r="BH98" i="1"/>
  <c r="BH76" i="1"/>
  <c r="BG119" i="1"/>
  <c r="BF119" i="1"/>
  <c r="BH97" i="1"/>
  <c r="BJ118" i="1"/>
  <c r="BI118" i="1"/>
  <c r="BG118" i="1"/>
  <c r="BF118" i="1"/>
  <c r="BH96" i="1"/>
  <c r="BH74" i="1"/>
  <c r="BJ117" i="1"/>
  <c r="BI117" i="1"/>
  <c r="BG117" i="1"/>
  <c r="BF117" i="1"/>
  <c r="BH95" i="1"/>
  <c r="BH73" i="1"/>
  <c r="BJ116" i="1"/>
  <c r="BI116" i="1"/>
  <c r="BG116" i="1"/>
  <c r="BF116" i="1"/>
  <c r="BH94" i="1"/>
  <c r="BH72" i="1"/>
  <c r="BJ114" i="1"/>
  <c r="BI114" i="1"/>
  <c r="BG114" i="1"/>
  <c r="BF114" i="1"/>
  <c r="BH92" i="1"/>
  <c r="BH70" i="1"/>
  <c r="BJ113" i="1"/>
  <c r="BG113" i="1"/>
  <c r="BF113" i="1"/>
  <c r="BH91" i="1"/>
  <c r="BH69" i="1"/>
  <c r="BJ112" i="1"/>
  <c r="BI112" i="1"/>
  <c r="BG112" i="1"/>
  <c r="BF112" i="1"/>
  <c r="BH90" i="1"/>
  <c r="BH68" i="1"/>
  <c r="BJ111" i="1"/>
  <c r="BI111" i="1"/>
  <c r="BG111" i="1"/>
  <c r="BF111" i="1"/>
  <c r="BH89" i="1"/>
  <c r="BH67" i="1"/>
  <c r="BJ110" i="1"/>
  <c r="BI110" i="1"/>
  <c r="BG110" i="1"/>
  <c r="BF110" i="1"/>
  <c r="BH88" i="1"/>
  <c r="BH66" i="1"/>
  <c r="BJ107" i="1"/>
  <c r="BI107" i="1"/>
  <c r="BG107" i="1"/>
  <c r="BF107" i="1"/>
  <c r="BH85" i="1"/>
  <c r="BJ106" i="1"/>
  <c r="BI106" i="1"/>
  <c r="BG106" i="1"/>
  <c r="BF106" i="1"/>
  <c r="BJ105" i="1"/>
  <c r="BI105" i="1"/>
  <c r="BG105" i="1"/>
  <c r="BF105" i="1"/>
  <c r="BH83" i="1"/>
  <c r="BH61" i="1"/>
  <c r="A127" i="1"/>
  <c r="G147" i="1"/>
  <c r="H148" i="1" s="1"/>
  <c r="BW192" i="1" l="1"/>
  <c r="BT184" i="1"/>
  <c r="BX179" i="1"/>
  <c r="BW193" i="1"/>
  <c r="BW182" i="1"/>
  <c r="BT195" i="1"/>
  <c r="BO180" i="1"/>
  <c r="BO186" i="1"/>
  <c r="BW191" i="1"/>
  <c r="BI196" i="1"/>
  <c r="BW183" i="1"/>
  <c r="BW184" i="1"/>
  <c r="BW186" i="1"/>
  <c r="BT191" i="1"/>
  <c r="BV191" i="1" s="1"/>
  <c r="BO188" i="1"/>
  <c r="BX186" i="1"/>
  <c r="BX188" i="1"/>
  <c r="BT188" i="1"/>
  <c r="BU181" i="1"/>
  <c r="BW187" i="1"/>
  <c r="BU188" i="1"/>
  <c r="BX185" i="1"/>
  <c r="BO191" i="1"/>
  <c r="BI119" i="1"/>
  <c r="BI100" i="1"/>
  <c r="BU194" i="1"/>
  <c r="BT180" i="1"/>
  <c r="BW188" i="1"/>
  <c r="BJ119" i="1"/>
  <c r="BJ122" i="1" s="1"/>
  <c r="BU184" i="1"/>
  <c r="BU193" i="1"/>
  <c r="BU179" i="1"/>
  <c r="BU183" i="1"/>
  <c r="BU187" i="1"/>
  <c r="BV187" i="1" s="1"/>
  <c r="BU192" i="1"/>
  <c r="BO179" i="1"/>
  <c r="BO181" i="1"/>
  <c r="BO185" i="1"/>
  <c r="BO187" i="1"/>
  <c r="BO190" i="1"/>
  <c r="BI113" i="1"/>
  <c r="BJ196" i="1"/>
  <c r="BX187" i="1"/>
  <c r="BO193" i="1"/>
  <c r="BV195" i="1"/>
  <c r="BT186" i="1"/>
  <c r="BT190" i="1"/>
  <c r="BO195" i="1"/>
  <c r="BX182" i="1"/>
  <c r="BX195" i="1"/>
  <c r="BJ100" i="1"/>
  <c r="BT182" i="1"/>
  <c r="BV182" i="1" s="1"/>
  <c r="BX183" i="1"/>
  <c r="BX194" i="1"/>
  <c r="BN196" i="1"/>
  <c r="BU180" i="1"/>
  <c r="BO184" i="1"/>
  <c r="BT183" i="1"/>
  <c r="BT192" i="1"/>
  <c r="BW185" i="1"/>
  <c r="BW190" i="1"/>
  <c r="BW194" i="1"/>
  <c r="BX193" i="1"/>
  <c r="BU185" i="1"/>
  <c r="BX190" i="1"/>
  <c r="BX192" i="1"/>
  <c r="BO183" i="1"/>
  <c r="BO192" i="1"/>
  <c r="BT179" i="1"/>
  <c r="BT194" i="1"/>
  <c r="BV189" i="1"/>
  <c r="BF196" i="1"/>
  <c r="BP196" i="1"/>
  <c r="BT181" i="1"/>
  <c r="BO182" i="1"/>
  <c r="BU186" i="1"/>
  <c r="BH193" i="1"/>
  <c r="BT193" i="1"/>
  <c r="BO194" i="1"/>
  <c r="BG196" i="1"/>
  <c r="BM196" i="1"/>
  <c r="BQ196" i="1"/>
  <c r="BH181" i="1"/>
  <c r="BH185" i="1"/>
  <c r="BT185" i="1"/>
  <c r="BH189" i="1"/>
  <c r="BU190" i="1"/>
  <c r="BW179" i="1"/>
  <c r="BH184" i="1"/>
  <c r="BX184" i="1"/>
  <c r="BH188" i="1"/>
  <c r="BO189" i="1"/>
  <c r="BH192" i="1"/>
  <c r="BH179" i="1"/>
  <c r="BH183" i="1"/>
  <c r="BH187" i="1"/>
  <c r="BH191" i="1"/>
  <c r="BH195" i="1"/>
  <c r="BH164" i="1"/>
  <c r="BH163" i="1"/>
  <c r="BH166" i="1"/>
  <c r="BH168" i="1"/>
  <c r="BH160" i="1"/>
  <c r="BG171" i="1"/>
  <c r="BH169" i="1"/>
  <c r="BH161" i="1"/>
  <c r="BI171" i="1"/>
  <c r="BF171" i="1"/>
  <c r="BJ171" i="1"/>
  <c r="BH167" i="1"/>
  <c r="BH142" i="1"/>
  <c r="BH119" i="1"/>
  <c r="BH118" i="1"/>
  <c r="BH79" i="1"/>
  <c r="BH107" i="1"/>
  <c r="BH117" i="1"/>
  <c r="BH113" i="1"/>
  <c r="BH100" i="1"/>
  <c r="BH112" i="1"/>
  <c r="BH105" i="1"/>
  <c r="BH116" i="1"/>
  <c r="BH120" i="1"/>
  <c r="BF122" i="1"/>
  <c r="BH111" i="1"/>
  <c r="BG122" i="1"/>
  <c r="BH110" i="1"/>
  <c r="BH114" i="1"/>
  <c r="BH78" i="1"/>
  <c r="BH101" i="1"/>
  <c r="BH157" i="1"/>
  <c r="G8" i="1"/>
  <c r="J8" i="1"/>
  <c r="Q8" i="1"/>
  <c r="U8" i="1"/>
  <c r="V8" i="1" s="1"/>
  <c r="Y8" i="1"/>
  <c r="AB8" i="1"/>
  <c r="AF8" i="1"/>
  <c r="AI8" i="1"/>
  <c r="AJ8" i="1" s="1"/>
  <c r="G7" i="1"/>
  <c r="J7" i="1"/>
  <c r="Q7" i="1"/>
  <c r="U7" i="1"/>
  <c r="V7" i="1" s="1"/>
  <c r="Y7" i="1"/>
  <c r="AB7" i="1"/>
  <c r="AF7" i="1"/>
  <c r="AI7" i="1"/>
  <c r="AJ7" i="1" s="1"/>
  <c r="G5" i="1"/>
  <c r="J5" i="1"/>
  <c r="Q5" i="1"/>
  <c r="U5" i="1"/>
  <c r="Y5" i="1"/>
  <c r="AB5" i="1"/>
  <c r="AF5" i="1"/>
  <c r="AI5" i="1"/>
  <c r="G9" i="1"/>
  <c r="J9" i="1"/>
  <c r="Q9" i="1"/>
  <c r="U9" i="1"/>
  <c r="V9" i="1" s="1"/>
  <c r="Y9" i="1"/>
  <c r="AB9" i="1"/>
  <c r="AF9" i="1"/>
  <c r="AI9" i="1"/>
  <c r="AJ9" i="1" s="1"/>
  <c r="G10" i="1"/>
  <c r="J10" i="1"/>
  <c r="Q10" i="1"/>
  <c r="U10" i="1"/>
  <c r="V10" i="1" s="1"/>
  <c r="Y10" i="1"/>
  <c r="AB10" i="1"/>
  <c r="AF10" i="1"/>
  <c r="AI10" i="1"/>
  <c r="AJ10" i="1" s="1"/>
  <c r="G6" i="1"/>
  <c r="J6" i="1"/>
  <c r="Q6" i="1"/>
  <c r="U6" i="1"/>
  <c r="Y6" i="1"/>
  <c r="AB6" i="1"/>
  <c r="AF6" i="1"/>
  <c r="AI6" i="1"/>
  <c r="AJ6" i="1" s="1"/>
  <c r="G130" i="1"/>
  <c r="J130" i="1"/>
  <c r="Q130" i="1"/>
  <c r="U130" i="1"/>
  <c r="V130" i="1" s="1"/>
  <c r="Y130" i="1"/>
  <c r="AB130" i="1"/>
  <c r="AF130" i="1"/>
  <c r="AI130" i="1"/>
  <c r="AJ130" i="1" s="1"/>
  <c r="G131" i="1"/>
  <c r="J131" i="1"/>
  <c r="Q131" i="1"/>
  <c r="U131" i="1"/>
  <c r="V131" i="1" s="1"/>
  <c r="Y131" i="1"/>
  <c r="AB131" i="1"/>
  <c r="AF131" i="1"/>
  <c r="AI131" i="1"/>
  <c r="AJ131" i="1" s="1"/>
  <c r="G132" i="1"/>
  <c r="J132" i="1"/>
  <c r="Q132" i="1"/>
  <c r="U132" i="1"/>
  <c r="V132" i="1" s="1"/>
  <c r="Y132" i="1"/>
  <c r="AB132" i="1"/>
  <c r="AF132" i="1"/>
  <c r="AI132" i="1"/>
  <c r="AJ132" i="1" s="1"/>
  <c r="G133" i="1"/>
  <c r="J133" i="1"/>
  <c r="Q133" i="1"/>
  <c r="U133" i="1"/>
  <c r="V133" i="1" s="1"/>
  <c r="Y133" i="1"/>
  <c r="AB133" i="1"/>
  <c r="AF133" i="1"/>
  <c r="AI133" i="1"/>
  <c r="AJ133" i="1" s="1"/>
  <c r="G134" i="1"/>
  <c r="J134" i="1"/>
  <c r="Q134" i="1"/>
  <c r="U134" i="1"/>
  <c r="V134" i="1" s="1"/>
  <c r="Y134" i="1"/>
  <c r="AB134" i="1"/>
  <c r="AF134" i="1"/>
  <c r="AI134" i="1"/>
  <c r="AJ134" i="1" s="1"/>
  <c r="G135" i="1"/>
  <c r="J135" i="1"/>
  <c r="Q135" i="1"/>
  <c r="U135" i="1"/>
  <c r="V135" i="1" s="1"/>
  <c r="Y135" i="1"/>
  <c r="AB135" i="1"/>
  <c r="AF135" i="1"/>
  <c r="AI135" i="1"/>
  <c r="AJ135" i="1" s="1"/>
  <c r="G136" i="1"/>
  <c r="J136" i="1"/>
  <c r="Q136" i="1"/>
  <c r="U136" i="1"/>
  <c r="V136" i="1" s="1"/>
  <c r="Y136" i="1"/>
  <c r="AB136" i="1"/>
  <c r="AF136" i="1"/>
  <c r="AI136" i="1"/>
  <c r="G137" i="1"/>
  <c r="J137" i="1"/>
  <c r="Q137" i="1"/>
  <c r="U137" i="1"/>
  <c r="V137" i="1" s="1"/>
  <c r="Y137" i="1"/>
  <c r="AB137" i="1"/>
  <c r="AF137" i="1"/>
  <c r="AI137" i="1"/>
  <c r="AJ137" i="1" s="1"/>
  <c r="G138" i="1"/>
  <c r="J138" i="1"/>
  <c r="Q138" i="1"/>
  <c r="U138" i="1"/>
  <c r="V138" i="1" s="1"/>
  <c r="Y138" i="1"/>
  <c r="AB138" i="1"/>
  <c r="AF138" i="1"/>
  <c r="AI138" i="1"/>
  <c r="AJ138" i="1" s="1"/>
  <c r="G139" i="1"/>
  <c r="J139" i="1"/>
  <c r="Q139" i="1"/>
  <c r="U139" i="1"/>
  <c r="V139" i="1" s="1"/>
  <c r="Y139" i="1"/>
  <c r="AB139" i="1"/>
  <c r="AF139" i="1"/>
  <c r="AI139" i="1"/>
  <c r="AJ139" i="1" s="1"/>
  <c r="G140" i="1"/>
  <c r="J140" i="1"/>
  <c r="Q140" i="1"/>
  <c r="U140" i="1"/>
  <c r="V140" i="1" s="1"/>
  <c r="Y140" i="1"/>
  <c r="AB140" i="1"/>
  <c r="AF140" i="1"/>
  <c r="AI140" i="1"/>
  <c r="AJ140" i="1" s="1"/>
  <c r="G141" i="1"/>
  <c r="J141" i="1"/>
  <c r="Q141" i="1"/>
  <c r="U141" i="1"/>
  <c r="V141" i="1" s="1"/>
  <c r="Y141" i="1"/>
  <c r="AB141" i="1"/>
  <c r="AF141" i="1"/>
  <c r="AI141" i="1"/>
  <c r="AJ141" i="1" s="1"/>
  <c r="G142" i="1"/>
  <c r="J142" i="1"/>
  <c r="Q142" i="1"/>
  <c r="U142" i="1"/>
  <c r="V142" i="1" s="1"/>
  <c r="Y142" i="1"/>
  <c r="AB142" i="1"/>
  <c r="AF142" i="1"/>
  <c r="AI142" i="1"/>
  <c r="AJ142" i="1" s="1"/>
  <c r="G143" i="1"/>
  <c r="J143" i="1"/>
  <c r="Q143" i="1"/>
  <c r="U143" i="1"/>
  <c r="V143" i="1" s="1"/>
  <c r="Y143" i="1"/>
  <c r="AB143" i="1"/>
  <c r="AF143" i="1"/>
  <c r="AI143" i="1"/>
  <c r="AJ143" i="1" s="1"/>
  <c r="U144" i="1"/>
  <c r="F146" i="1"/>
  <c r="H146" i="1"/>
  <c r="AI148" i="1" s="1"/>
  <c r="I146" i="1"/>
  <c r="L146" i="1"/>
  <c r="AI149" i="1" s="1"/>
  <c r="M146" i="1"/>
  <c r="O146" i="1"/>
  <c r="AI150" i="1" s="1"/>
  <c r="P146" i="1"/>
  <c r="S146" i="1"/>
  <c r="T146" i="1"/>
  <c r="X146" i="1"/>
  <c r="Y146" i="1" s="1"/>
  <c r="AA146" i="1"/>
  <c r="AB146" i="1" s="1"/>
  <c r="AD146" i="1"/>
  <c r="AE146" i="1"/>
  <c r="AF146" i="1" s="1"/>
  <c r="AG146" i="1"/>
  <c r="AJ5" i="1" l="1"/>
  <c r="AI25" i="1"/>
  <c r="V5" i="1"/>
  <c r="U25" i="1"/>
  <c r="BI122" i="1"/>
  <c r="BV188" i="1"/>
  <c r="BV183" i="1"/>
  <c r="BV184" i="1"/>
  <c r="BV180" i="1"/>
  <c r="AJ25" i="1"/>
  <c r="BV179" i="1"/>
  <c r="V6" i="1"/>
  <c r="BV185" i="1"/>
  <c r="BV194" i="1"/>
  <c r="BV181" i="1"/>
  <c r="BJ157" i="1"/>
  <c r="BV192" i="1"/>
  <c r="BI142" i="1"/>
  <c r="BV190" i="1"/>
  <c r="BJ79" i="1"/>
  <c r="AI151" i="1"/>
  <c r="BV193" i="1"/>
  <c r="BX196" i="1"/>
  <c r="BJ101" i="1"/>
  <c r="AK137" i="1"/>
  <c r="AK140" i="1"/>
  <c r="BW196" i="1"/>
  <c r="BU196" i="1"/>
  <c r="BT196" i="1"/>
  <c r="BV186" i="1"/>
  <c r="BO196" i="1"/>
  <c r="BO197" i="1"/>
  <c r="BQ197" i="1" s="1"/>
  <c r="BH197" i="1"/>
  <c r="BH196" i="1"/>
  <c r="BH141" i="1"/>
  <c r="BJ142" i="1"/>
  <c r="BH172" i="1"/>
  <c r="BH171" i="1" s="1"/>
  <c r="BH156" i="1"/>
  <c r="BI79" i="1"/>
  <c r="BH122" i="1"/>
  <c r="BI101" i="1"/>
  <c r="BH123" i="1"/>
  <c r="BI157" i="1"/>
  <c r="AK136" i="1"/>
  <c r="AK133" i="1"/>
  <c r="AK5" i="1"/>
  <c r="J146" i="1"/>
  <c r="AK9" i="1"/>
  <c r="AK141" i="1"/>
  <c r="Q146" i="1"/>
  <c r="AJ136" i="1"/>
  <c r="AK132" i="1"/>
  <c r="AI146" i="1"/>
  <c r="AK142" i="1"/>
  <c r="AK138" i="1"/>
  <c r="AK134" i="1"/>
  <c r="AK130" i="1"/>
  <c r="AK10" i="1"/>
  <c r="AK8" i="1"/>
  <c r="AK143" i="1"/>
  <c r="AK139" i="1"/>
  <c r="AK135" i="1"/>
  <c r="AK131" i="1"/>
  <c r="AK6" i="1"/>
  <c r="AK7" i="1"/>
  <c r="U146" i="1"/>
  <c r="V146" i="1" s="1"/>
  <c r="V25" i="1" l="1"/>
  <c r="AK25" i="1"/>
  <c r="BP197" i="1"/>
  <c r="BV196" i="1"/>
  <c r="BV197" i="1"/>
  <c r="BI197" i="1"/>
  <c r="BJ197" i="1"/>
  <c r="BJ172" i="1"/>
  <c r="BI172" i="1"/>
  <c r="BJ123" i="1"/>
  <c r="BI123" i="1"/>
  <c r="AK146" i="1"/>
  <c r="AJ146" i="1"/>
  <c r="BW197" i="1" l="1"/>
  <c r="BX197" i="1"/>
</calcChain>
</file>

<file path=xl/sharedStrings.xml><?xml version="1.0" encoding="utf-8"?>
<sst xmlns="http://schemas.openxmlformats.org/spreadsheetml/2006/main" count="1194" uniqueCount="412">
  <si>
    <t>NEW JERSEY GEMS</t>
  </si>
  <si>
    <t>1978 - 79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</si>
  <si>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</si>
  <si>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</si>
  <si>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</si>
  <si>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</si>
  <si>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</si>
  <si>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</si>
  <si>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</si>
  <si>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</si>
  <si>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</si>
  <si>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3FGA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</si>
  <si>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</si>
  <si>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</si>
  <si>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</si>
  <si>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</si>
  <si>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</si>
  <si>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</si>
  <si>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</si>
  <si>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</si>
  <si>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</si>
  <si>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</si>
  <si>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</si>
  <si>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</si>
  <si>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</si>
  <si>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</si>
  <si>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</si>
  <si>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</si>
  <si>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</si>
  <si>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</si>
  <si>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</si>
  <si>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</si>
  <si>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Game #</t>
  </si>
  <si>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</si>
  <si>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</si>
  <si>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</si>
  <si>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</si>
  <si>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</si>
  <si>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</si>
  <si>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</si>
  <si>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</si>
  <si>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</si>
  <si>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78 - 79</t>
  </si>
  <si>
    <t>New Jersey Gems</t>
  </si>
  <si>
    <t>Burdick, Randi</t>
  </si>
  <si>
    <t>Sunday</t>
  </si>
  <si>
    <t>Chicago</t>
  </si>
  <si>
    <t>New Jersey</t>
  </si>
  <si>
    <t xml:space="preserve"> 0-1</t>
  </si>
  <si>
    <t>Burdick, Denise</t>
  </si>
  <si>
    <t>Tuesday</t>
  </si>
  <si>
    <t>Dayton</t>
  </si>
  <si>
    <t xml:space="preserve"> 1-1</t>
  </si>
  <si>
    <t>Martin, Sue</t>
  </si>
  <si>
    <t>Thursday</t>
  </si>
  <si>
    <t xml:space="preserve"> 1-2</t>
  </si>
  <si>
    <t>Szeremeta, Wanda</t>
  </si>
  <si>
    <t>Minnesota</t>
  </si>
  <si>
    <t xml:space="preserve"> 2-2</t>
  </si>
  <si>
    <t>Solano, Kathy</t>
  </si>
  <si>
    <t xml:space="preserve"> 2-3</t>
  </si>
  <si>
    <t>Houston</t>
  </si>
  <si>
    <t>Tatterson, Gail</t>
  </si>
  <si>
    <t xml:space="preserve"> 3-3</t>
  </si>
  <si>
    <t>Milwaukee</t>
  </si>
  <si>
    <t>Milwaukee Arena</t>
  </si>
  <si>
    <t>Mason, Debbie</t>
  </si>
  <si>
    <t>Wednesday</t>
  </si>
  <si>
    <t xml:space="preserve"> 3-4</t>
  </si>
  <si>
    <t>Nelson, Mariah</t>
  </si>
  <si>
    <t>Friday</t>
  </si>
  <si>
    <t>Logan, Karen</t>
  </si>
  <si>
    <t xml:space="preserve"> 3-5</t>
  </si>
  <si>
    <t>New York</t>
  </si>
  <si>
    <t xml:space="preserve"> 4-5</t>
  </si>
  <si>
    <t>Peppler, Mary Jo</t>
  </si>
  <si>
    <t>Saturday</t>
  </si>
  <si>
    <t xml:space="preserve"> 6-3</t>
  </si>
  <si>
    <t>Iowa</t>
  </si>
  <si>
    <t xml:space="preserve"> 7-4</t>
  </si>
  <si>
    <t>Johnson, Tanya</t>
  </si>
  <si>
    <t>Roelich, Debra</t>
  </si>
  <si>
    <t xml:space="preserve"> 12-7</t>
  </si>
  <si>
    <t>Browning, Pam</t>
  </si>
  <si>
    <t>------------</t>
  </si>
  <si>
    <t xml:space="preserve"> 17-12</t>
  </si>
  <si>
    <t>3FG</t>
  </si>
  <si>
    <t>1-1</t>
  </si>
  <si>
    <t>Washington</t>
  </si>
  <si>
    <t>0-1</t>
  </si>
  <si>
    <t>Dunn Sports Complex</t>
  </si>
  <si>
    <t>Univ. of Kentucky</t>
  </si>
  <si>
    <t>2-1</t>
  </si>
  <si>
    <t>New Orleans</t>
  </si>
  <si>
    <t>2-2</t>
  </si>
  <si>
    <t>Tulane</t>
  </si>
  <si>
    <t>Comerie, Debra</t>
  </si>
  <si>
    <t>William Paterson</t>
  </si>
  <si>
    <t>6'1"</t>
  </si>
  <si>
    <t>4-0</t>
  </si>
  <si>
    <t>The Summit</t>
  </si>
  <si>
    <t>1-4</t>
  </si>
  <si>
    <t>St. Louis</t>
  </si>
  <si>
    <t>2-3</t>
  </si>
  <si>
    <t>Queens College</t>
  </si>
  <si>
    <t>3-3</t>
  </si>
  <si>
    <t>2-5</t>
  </si>
  <si>
    <t>Baltimore</t>
  </si>
  <si>
    <t>Harris, Willodean</t>
  </si>
  <si>
    <t>Alabama State</t>
  </si>
  <si>
    <t>6'5"</t>
  </si>
  <si>
    <t>8-1</t>
  </si>
  <si>
    <t>San Francisco</t>
  </si>
  <si>
    <t>3-4</t>
  </si>
  <si>
    <t>4-2</t>
  </si>
  <si>
    <t>3-5</t>
  </si>
  <si>
    <t>DC</t>
  </si>
  <si>
    <t>Montclair State</t>
  </si>
  <si>
    <t>5'10"</t>
  </si>
  <si>
    <t>2-9</t>
  </si>
  <si>
    <t>4-5</t>
  </si>
  <si>
    <t>Young, Faye</t>
  </si>
  <si>
    <t>No. Carolina State</t>
  </si>
  <si>
    <t>5'11"</t>
  </si>
  <si>
    <t>5-5</t>
  </si>
  <si>
    <t>7-2</t>
  </si>
  <si>
    <t>Des Moines</t>
  </si>
  <si>
    <t>Young, Kaye</t>
  </si>
  <si>
    <t>5-6</t>
  </si>
  <si>
    <t>9-3</t>
  </si>
  <si>
    <t>SF Civic Auditor</t>
  </si>
  <si>
    <t>Van Ness, Joan</t>
  </si>
  <si>
    <t>5'8"</t>
  </si>
  <si>
    <t>6-6</t>
  </si>
  <si>
    <t>Dallas</t>
  </si>
  <si>
    <t>3-10</t>
  </si>
  <si>
    <t>Dallas-Conv. Ctr</t>
  </si>
  <si>
    <t>6-7</t>
  </si>
  <si>
    <t>Alumni Hall-DePaul</t>
  </si>
  <si>
    <t>6-8</t>
  </si>
  <si>
    <t>7-7</t>
  </si>
  <si>
    <t>11-4</t>
  </si>
  <si>
    <t>7-8</t>
  </si>
  <si>
    <t>OT</t>
  </si>
  <si>
    <t>Monday</t>
  </si>
  <si>
    <t>8-8</t>
  </si>
  <si>
    <t>3-15</t>
  </si>
  <si>
    <t>8-9</t>
  </si>
  <si>
    <t>8-5</t>
  </si>
  <si>
    <t>9-9</t>
  </si>
  <si>
    <t>9-10</t>
  </si>
  <si>
    <t>12-5</t>
  </si>
  <si>
    <t>Met Center</t>
  </si>
  <si>
    <t>9-11</t>
  </si>
  <si>
    <t>California</t>
  </si>
  <si>
    <t>4-11</t>
  </si>
  <si>
    <t>Long Beach</t>
  </si>
  <si>
    <t>Philadelphia</t>
  </si>
  <si>
    <t>14-5</t>
  </si>
  <si>
    <t>10-11</t>
  </si>
  <si>
    <t>17-4</t>
  </si>
  <si>
    <t>11-11</t>
  </si>
  <si>
    <t>6-17</t>
  </si>
  <si>
    <t>12-11</t>
  </si>
  <si>
    <t>10-15</t>
  </si>
  <si>
    <t>13-11</t>
  </si>
  <si>
    <t xml:space="preserve"> 4 game winning streak</t>
  </si>
  <si>
    <t>20-6</t>
  </si>
  <si>
    <t>13-12</t>
  </si>
  <si>
    <t>13-13</t>
  </si>
  <si>
    <t>21-6</t>
  </si>
  <si>
    <t>M.S.G.</t>
  </si>
  <si>
    <t>9-16</t>
  </si>
  <si>
    <t>14-13</t>
  </si>
  <si>
    <t>14-14</t>
  </si>
  <si>
    <t>23-7</t>
  </si>
  <si>
    <t>18-12</t>
  </si>
  <si>
    <t>15-14</t>
  </si>
  <si>
    <t>16-14</t>
  </si>
  <si>
    <t>16-12</t>
  </si>
  <si>
    <t>Rice Univ</t>
  </si>
  <si>
    <t>17-14</t>
  </si>
  <si>
    <t>Kiel Auditorium</t>
  </si>
  <si>
    <t>15-15</t>
  </si>
  <si>
    <t>18-14</t>
  </si>
  <si>
    <t>7-27</t>
  </si>
  <si>
    <t>19-14</t>
  </si>
  <si>
    <t xml:space="preserve"> 5 game winning streak</t>
  </si>
  <si>
    <t>19-15</t>
  </si>
  <si>
    <t>27-7</t>
  </si>
  <si>
    <t>19-16</t>
  </si>
  <si>
    <t>21-12</t>
  </si>
  <si>
    <t>28-7</t>
  </si>
  <si>
    <t>19-17</t>
  </si>
  <si>
    <t>1980 - 81</t>
  </si>
  <si>
    <t>80 - 81</t>
  </si>
  <si>
    <t>Blazejowski, Carol</t>
  </si>
  <si>
    <t>1-0</t>
  </si>
  <si>
    <t>0-2</t>
  </si>
  <si>
    <t>2-0</t>
  </si>
  <si>
    <t>Feeney, Eileen</t>
  </si>
  <si>
    <t>Kansas State</t>
  </si>
  <si>
    <t>1-2</t>
  </si>
  <si>
    <t>Gregory, Anne</t>
  </si>
  <si>
    <t>Fordham</t>
  </si>
  <si>
    <t>New England</t>
  </si>
  <si>
    <t>0-4</t>
  </si>
  <si>
    <t>3-2</t>
  </si>
  <si>
    <t>0-3</t>
  </si>
  <si>
    <t>Heiss, Tara</t>
  </si>
  <si>
    <t>Univ. Maryland</t>
  </si>
  <si>
    <t>5'6"</t>
  </si>
  <si>
    <t>Nebraska</t>
  </si>
  <si>
    <t>3-1</t>
  </si>
  <si>
    <t>Jeffrey, Jill</t>
  </si>
  <si>
    <t>5'0"</t>
  </si>
  <si>
    <t>4-3</t>
  </si>
  <si>
    <t>Marquis, Gail</t>
  </si>
  <si>
    <t>6'0"</t>
  </si>
  <si>
    <t>0-6</t>
  </si>
  <si>
    <t>5-3</t>
  </si>
  <si>
    <t>5'9"</t>
  </si>
  <si>
    <t>6-3</t>
  </si>
  <si>
    <t>5-2</t>
  </si>
  <si>
    <t>Salisbury State</t>
  </si>
  <si>
    <t>6-4</t>
  </si>
  <si>
    <t>Not on Original schedule</t>
  </si>
  <si>
    <t>Thomas, Janice</t>
  </si>
  <si>
    <t>Long Island Univ.</t>
  </si>
  <si>
    <t>5'3"</t>
  </si>
  <si>
    <t>3-6</t>
  </si>
  <si>
    <t>7-4</t>
  </si>
  <si>
    <t>So. Connecticut</t>
  </si>
  <si>
    <t>8-4</t>
  </si>
  <si>
    <t>3-8</t>
  </si>
  <si>
    <t>9-4</t>
  </si>
  <si>
    <t>9-5</t>
  </si>
  <si>
    <t>10-3</t>
  </si>
  <si>
    <t>5-8</t>
  </si>
  <si>
    <t>10-5</t>
  </si>
  <si>
    <t>10-6</t>
  </si>
  <si>
    <t>11-2</t>
  </si>
  <si>
    <t>3-14</t>
  </si>
  <si>
    <t>11-6</t>
  </si>
  <si>
    <t>South Mountain Arena  capacity 4,018</t>
  </si>
  <si>
    <t>12-7</t>
  </si>
  <si>
    <t>12-6</t>
  </si>
  <si>
    <t>8-6</t>
  </si>
  <si>
    <t>13-7</t>
  </si>
  <si>
    <t>4-15</t>
  </si>
  <si>
    <t>Originally N.E. @ St.Louis</t>
  </si>
  <si>
    <t>13-8</t>
  </si>
  <si>
    <t>14-8</t>
  </si>
  <si>
    <t>17-5</t>
  </si>
  <si>
    <t>15-8</t>
  </si>
  <si>
    <t>18-5</t>
  </si>
  <si>
    <t>15-9</t>
  </si>
  <si>
    <t>12-10</t>
  </si>
  <si>
    <t>15-10</t>
  </si>
  <si>
    <t>15-11</t>
  </si>
  <si>
    <t>9-17</t>
  </si>
  <si>
    <t>19-7</t>
  </si>
  <si>
    <t>15-12</t>
  </si>
  <si>
    <t>Originally Dallas @ N.E.</t>
  </si>
  <si>
    <t>19-8</t>
  </si>
  <si>
    <t xml:space="preserve"> 7-19</t>
  </si>
  <si>
    <t>17-12</t>
  </si>
  <si>
    <t xml:space="preserve"> 7-20</t>
  </si>
  <si>
    <t>19-12</t>
  </si>
  <si>
    <t>7-21</t>
  </si>
  <si>
    <t>17-15</t>
  </si>
  <si>
    <t>20-12</t>
  </si>
  <si>
    <t>17-16</t>
  </si>
  <si>
    <t>22-12</t>
  </si>
  <si>
    <t>17-17</t>
  </si>
  <si>
    <t>7 game winning streak</t>
  </si>
  <si>
    <t>22-13</t>
  </si>
  <si>
    <t xml:space="preserve"> 11-21</t>
  </si>
  <si>
    <t>23-13</t>
  </si>
  <si>
    <t xml:space="preserve"> 12-22</t>
  </si>
  <si>
    <t>No.</t>
  </si>
  <si>
    <t>C.C.M.-Jadwin Gym</t>
  </si>
  <si>
    <t>End of Year #1  1978-1979</t>
  </si>
  <si>
    <t>Bistromowitz, Jo-Ellen</t>
  </si>
  <si>
    <t>Fitzgerald, Kathy</t>
  </si>
  <si>
    <t xml:space="preserve"> x 240</t>
  </si>
  <si>
    <t xml:space="preserve"> x 25</t>
  </si>
  <si>
    <t>5'7"</t>
  </si>
  <si>
    <t>Montclair State Univ.</t>
  </si>
  <si>
    <t>End of Year #3  1980-1981</t>
  </si>
  <si>
    <t>Historical New Jersey Gems Player Stats</t>
  </si>
  <si>
    <t>Years</t>
  </si>
  <si>
    <t>Immaculata College</t>
  </si>
  <si>
    <t>5'5"</t>
  </si>
  <si>
    <t>Cortlandt State</t>
  </si>
  <si>
    <t>Ferris State Univ.</t>
  </si>
  <si>
    <t>Pepperdine College</t>
  </si>
  <si>
    <t>Coaches</t>
  </si>
  <si>
    <t>End of Year #2  1979-1980</t>
  </si>
  <si>
    <t>Howie Landa</t>
  </si>
  <si>
    <t>Wanda Szeremeta</t>
  </si>
  <si>
    <t xml:space="preserve"> 2-1</t>
  </si>
  <si>
    <t xml:space="preserve"> 5-5</t>
  </si>
  <si>
    <t xml:space="preserve"> 5-6</t>
  </si>
  <si>
    <t xml:space="preserve"> 6-6</t>
  </si>
  <si>
    <t xml:space="preserve"> 6-7</t>
  </si>
  <si>
    <t xml:space="preserve"> 6-8</t>
  </si>
  <si>
    <t xml:space="preserve"> 7-8</t>
  </si>
  <si>
    <t xml:space="preserve"> 8-8</t>
  </si>
  <si>
    <t xml:space="preserve"> 8-9</t>
  </si>
  <si>
    <t xml:space="preserve"> 9-9</t>
  </si>
  <si>
    <t xml:space="preserve"> 9-10</t>
  </si>
  <si>
    <t xml:space="preserve"> 9-11</t>
  </si>
  <si>
    <t xml:space="preserve"> 10-11</t>
  </si>
  <si>
    <t xml:space="preserve"> 11-11</t>
  </si>
  <si>
    <t xml:space="preserve"> 12-11</t>
  </si>
  <si>
    <t xml:space="preserve"> 13-11</t>
  </si>
  <si>
    <t xml:space="preserve"> 13-12</t>
  </si>
  <si>
    <t xml:space="preserve"> 13-13</t>
  </si>
  <si>
    <t xml:space="preserve"> 14-13</t>
  </si>
  <si>
    <t xml:space="preserve"> 14-14</t>
  </si>
  <si>
    <t xml:space="preserve"> 15-14</t>
  </si>
  <si>
    <t xml:space="preserve"> 16-14</t>
  </si>
  <si>
    <t xml:space="preserve"> 17-14</t>
  </si>
  <si>
    <t xml:space="preserve"> 18-14</t>
  </si>
  <si>
    <t xml:space="preserve"> 19-14</t>
  </si>
  <si>
    <t xml:space="preserve"> 19-15</t>
  </si>
  <si>
    <t xml:space="preserve"> 19-16</t>
  </si>
  <si>
    <t>Kathy Mosolino</t>
  </si>
  <si>
    <t xml:space="preserve"> 0-2</t>
  </si>
  <si>
    <t xml:space="preserve"> 3-2</t>
  </si>
  <si>
    <t xml:space="preserve"> 4-3</t>
  </si>
  <si>
    <t xml:space="preserve"> 5-3</t>
  </si>
  <si>
    <t xml:space="preserve"> 6-4</t>
  </si>
  <si>
    <t xml:space="preserve"> 8-4</t>
  </si>
  <si>
    <t xml:space="preserve"> 9-4</t>
  </si>
  <si>
    <t xml:space="preserve"> 9-5</t>
  </si>
  <si>
    <t xml:space="preserve"> 10-5</t>
  </si>
  <si>
    <t xml:space="preserve"> 10-6</t>
  </si>
  <si>
    <t xml:space="preserve"> 11-6</t>
  </si>
  <si>
    <t xml:space="preserve"> 12-6</t>
  </si>
  <si>
    <t xml:space="preserve"> 13-7</t>
  </si>
  <si>
    <t xml:space="preserve"> 13-8</t>
  </si>
  <si>
    <t xml:space="preserve"> 14-8</t>
  </si>
  <si>
    <t xml:space="preserve"> 15-8</t>
  </si>
  <si>
    <t xml:space="preserve"> 15-9</t>
  </si>
  <si>
    <t xml:space="preserve"> 15-10</t>
  </si>
  <si>
    <t xml:space="preserve"> 15-11</t>
  </si>
  <si>
    <t xml:space="preserve"> 15-12</t>
  </si>
  <si>
    <t xml:space="preserve"> 16-12</t>
  </si>
  <si>
    <t xml:space="preserve"> 18-12</t>
  </si>
  <si>
    <t xml:space="preserve"> 19-12</t>
  </si>
  <si>
    <t xml:space="preserve"> 20-12</t>
  </si>
  <si>
    <t xml:space="preserve"> 21-12</t>
  </si>
  <si>
    <t xml:space="preserve"> 22-12</t>
  </si>
  <si>
    <t xml:space="preserve"> 22-13</t>
  </si>
  <si>
    <t xml:space="preserve"> 23-13</t>
  </si>
  <si>
    <t>Moody Coliseum</t>
  </si>
  <si>
    <t>So. Mountain Arena</t>
  </si>
  <si>
    <t>San Fran Civic Center</t>
  </si>
  <si>
    <t>Merrimack College</t>
  </si>
  <si>
    <t>SuperDome</t>
  </si>
  <si>
    <t>Omaha Civic Auditorium</t>
  </si>
  <si>
    <t>Alumni Hall-DePaul Univ.</t>
  </si>
  <si>
    <t>Univ. of New Orleans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</si>
  <si>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</si>
  <si>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</si>
  <si>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</si>
  <si>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</si>
  <si>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</si>
  <si>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</si>
  <si>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</si>
  <si>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</si>
  <si>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Totals</t>
  </si>
  <si>
    <t>116a</t>
  </si>
  <si>
    <t>165a</t>
  </si>
  <si>
    <t>Historical Records vs All-Teams  (listed Alphabetically by City)</t>
  </si>
  <si>
    <t>Arena Record, Blaze 12-12 FT</t>
  </si>
  <si>
    <t>Blaze 6-6 FT</t>
  </si>
  <si>
    <t>Blaze 5-5 FT</t>
  </si>
  <si>
    <t>Blaze 16-16 FT</t>
  </si>
  <si>
    <t>Canning, Peggy</t>
  </si>
  <si>
    <t>Jersey City State</t>
  </si>
  <si>
    <t>William Patterson</t>
  </si>
  <si>
    <t>Hayek, Mary Jean</t>
  </si>
  <si>
    <t>Home Attendance</t>
  </si>
  <si>
    <t>Away Attendance</t>
  </si>
  <si>
    <t xml:space="preserve"> 2 pts</t>
  </si>
  <si>
    <t xml:space="preserve"> 3 pts</t>
  </si>
  <si>
    <t xml:space="preserve"> FTs</t>
  </si>
  <si>
    <t>TOTAL</t>
  </si>
  <si>
    <t>Team Adjustment</t>
  </si>
  <si>
    <t>Suspended Operations</t>
  </si>
  <si>
    <t>per Changing Times &gt;&gt;&gt;</t>
  </si>
  <si>
    <t>Game totals (3523)</t>
  </si>
  <si>
    <t>Manning, Sharon</t>
  </si>
  <si>
    <t>Sul Ross State</t>
  </si>
  <si>
    <t>6'2"</t>
  </si>
  <si>
    <t>Stanford</t>
  </si>
  <si>
    <t>Wasmus, Gail</t>
  </si>
  <si>
    <t>1978 - 1979  Player Stats</t>
  </si>
  <si>
    <t>230-A</t>
  </si>
  <si>
    <t>252-A</t>
  </si>
  <si>
    <t>268-A</t>
  </si>
  <si>
    <t>294-A</t>
  </si>
  <si>
    <t>300-A</t>
  </si>
  <si>
    <t>327-A</t>
  </si>
  <si>
    <t>330-A</t>
  </si>
  <si>
    <t>347-A</t>
  </si>
  <si>
    <t>350-A</t>
  </si>
  <si>
    <t>Game totals =3,437</t>
  </si>
  <si>
    <t>Ashland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</si>
</sst>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1" fillId="0" borderId="0" xfId="0" applyNumberFormat="1" applyFont="1"/>
    <xf numFmtId="166" fontId="1" fillId="0" borderId="0" xfId="0" applyNumberFormat="1" applyFont="1"/>
    <xf numFmtId="0" fontId="6" fillId="0" borderId="0" xfId="0" applyFont="1"/>
    <xf numFmtId="14" fontId="5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5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1" fillId="0" borderId="0" xfId="0" applyFont="1" applyAlignment="1">
      <alignment horizontal="center"/>
    </xf>
    <xf numFmtId="164" fontId="7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8" fillId="3" borderId="0" xfId="0" applyNumberFormat="1" applyFont="1" applyFill="1"/>
    <xf numFmtId="2" fontId="8" fillId="3" borderId="0" xfId="0" applyNumberFormat="1" applyFont="1" applyFill="1"/>
    <xf numFmtId="165" fontId="8" fillId="3" borderId="0" xfId="0" applyNumberFormat="1" applyFont="1" applyFill="1"/>
    <xf numFmtId="0" fontId="8" fillId="3" borderId="0" xfId="0" applyFont="1" applyFill="1"/>
    <xf numFmtId="166" fontId="8" fillId="3" borderId="0" xfId="0" applyNumberFormat="1" applyFont="1" applyFill="1"/>
    <xf numFmtId="164" fontId="1" fillId="0" borderId="0" xfId="1" applyNumberFormat="1" applyFont="1"/>
    <xf numFmtId="164" fontId="8" fillId="3" borderId="0" xfId="1" applyNumberFormat="1" applyFont="1" applyFill="1"/>
    <xf numFmtId="0" fontId="10" fillId="4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0" fontId="3" fillId="5" borderId="0" xfId="0" applyFont="1" applyFill="1" applyAlignment="1">
      <alignment horizontal="center"/>
    </xf>
    <xf numFmtId="0" fontId="1" fillId="5" borderId="0" xfId="0" applyFont="1" applyFill="1"/>
    <xf numFmtId="166" fontId="1" fillId="5" borderId="0" xfId="0" applyNumberFormat="1" applyFont="1" applyFill="1"/>
    <xf numFmtId="165" fontId="1" fillId="5" borderId="0" xfId="0" applyNumberFormat="1" applyFont="1" applyFill="1"/>
    <xf numFmtId="0" fontId="5" fillId="2" borderId="0" xfId="0" applyFont="1" applyFill="1"/>
    <xf numFmtId="0" fontId="11" fillId="2" borderId="0" xfId="0" applyFont="1" applyFill="1"/>
    <xf numFmtId="14" fontId="11" fillId="2" borderId="0" xfId="0" applyNumberFormat="1" applyFont="1" applyFill="1"/>
    <xf numFmtId="0" fontId="11" fillId="2" borderId="0" xfId="0" applyFont="1" applyFill="1" applyAlignment="1">
      <alignment horizontal="center"/>
    </xf>
    <xf numFmtId="164" fontId="7" fillId="2" borderId="0" xfId="0" applyNumberFormat="1" applyFont="1" applyFill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8" fillId="0" borderId="4" xfId="0" applyFont="1" applyBorder="1" applyAlignment="1">
      <alignment horizontal="center"/>
    </xf>
    <xf numFmtId="165" fontId="8" fillId="0" borderId="0" xfId="0" applyNumberFormat="1" applyFont="1"/>
    <xf numFmtId="164" fontId="8" fillId="0" borderId="0" xfId="1" applyNumberFormat="1" applyFont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8" fillId="3" borderId="7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0" fontId="15" fillId="2" borderId="0" xfId="0" applyFont="1" applyFill="1"/>
    <xf numFmtId="0" fontId="1" fillId="0" borderId="5" xfId="0" applyFont="1" applyBorder="1"/>
    <xf numFmtId="165" fontId="8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right"/>
    </xf>
    <xf numFmtId="164" fontId="8" fillId="3" borderId="0" xfId="1" applyNumberFormat="1" applyFont="1" applyFill="1" applyAlignment="1">
      <alignment horizontal="center"/>
    </xf>
    <xf numFmtId="164" fontId="8" fillId="3" borderId="5" xfId="1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166" fontId="6" fillId="0" borderId="6" xfId="0" applyNumberFormat="1" applyFont="1" applyBorder="1"/>
    <xf numFmtId="0" fontId="6" fillId="0" borderId="7" xfId="0" applyFont="1" applyBorder="1"/>
    <xf numFmtId="0" fontId="15" fillId="0" borderId="6" xfId="0" applyFont="1" applyBorder="1"/>
    <xf numFmtId="0" fontId="15" fillId="0" borderId="7" xfId="0" applyFont="1" applyBorder="1"/>
    <xf numFmtId="164" fontId="5" fillId="0" borderId="0" xfId="1" applyNumberFormat="1" applyFont="1"/>
    <xf numFmtId="0" fontId="17" fillId="0" borderId="0" xfId="0" applyFont="1"/>
    <xf numFmtId="2" fontId="5" fillId="0" borderId="0" xfId="0" applyNumberFormat="1" applyFont="1"/>
    <xf numFmtId="165" fontId="5" fillId="0" borderId="0" xfId="0" applyNumberFormat="1" applyFont="1"/>
    <xf numFmtId="0" fontId="5" fillId="5" borderId="0" xfId="0" applyFont="1" applyFill="1"/>
    <xf numFmtId="166" fontId="5" fillId="0" borderId="0" xfId="0" applyNumberFormat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4" xfId="0" applyFont="1" applyBorder="1"/>
    <xf numFmtId="164" fontId="5" fillId="0" borderId="0" xfId="0" applyNumberFormat="1" applyFont="1" applyAlignment="1">
      <alignment horizontal="right"/>
    </xf>
    <xf numFmtId="164" fontId="5" fillId="6" borderId="0" xfId="1" applyNumberFormat="1" applyFont="1" applyFill="1"/>
    <xf numFmtId="166" fontId="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right"/>
    </xf>
    <xf numFmtId="0" fontId="19" fillId="0" borderId="0" xfId="0" applyFont="1"/>
    <xf numFmtId="0" fontId="5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0" fontId="1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8" fillId="0" borderId="0" xfId="0" applyNumberFormat="1" applyFont="1"/>
    <xf numFmtId="2" fontId="8" fillId="0" borderId="0" xfId="0" applyNumberFormat="1" applyFont="1"/>
    <xf numFmtId="166" fontId="8" fillId="0" borderId="0" xfId="0" applyNumberFormat="1" applyFont="1"/>
    <xf numFmtId="0" fontId="16" fillId="5" borderId="0" xfId="0" applyFont="1" applyFill="1" applyAlignment="1">
      <alignment horizontal="center"/>
    </xf>
    <xf numFmtId="0" fontId="15" fillId="5" borderId="0" xfId="0" applyFont="1" applyFill="1"/>
    <xf numFmtId="0" fontId="20" fillId="0" borderId="0" xfId="0" applyFont="1"/>
    <xf numFmtId="0" fontId="9" fillId="4" borderId="0" xfId="0" applyFont="1" applyFill="1"/>
    <xf numFmtId="164" fontId="5" fillId="4" borderId="0" xfId="1" applyNumberFormat="1" applyFont="1" applyFill="1"/>
    <xf numFmtId="0" fontId="24" fillId="0" borderId="0" xfId="0" applyFont="1"/>
    <xf numFmtId="0" fontId="13" fillId="0" borderId="0" xfId="0" applyFont="1" applyAlignment="1">
      <alignment horizontal="center"/>
    </xf>
    <xf numFmtId="0" fontId="18" fillId="0" borderId="0" xfId="0" applyFont="1"/>
    <xf numFmtId="0" fontId="2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/>
    <xf numFmtId="164" fontId="14" fillId="0" borderId="0" xfId="0" applyNumberFormat="1" applyFont="1"/>
    <xf numFmtId="166" fontId="14" fillId="0" borderId="0" xfId="0" applyNumberFormat="1" applyFont="1"/>
    <xf numFmtId="0" fontId="8" fillId="7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5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0" fillId="0" borderId="4" xfId="0" applyBorder="1"/>
    <xf numFmtId="164" fontId="8" fillId="0" borderId="0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14" fillId="0" borderId="0" xfId="0" applyFont="1" applyAlignment="1">
      <alignment horizontal="center"/>
    </xf>
    <xf numFmtId="164" fontId="1" fillId="0" borderId="0" xfId="1" applyNumberFormat="1" applyFont="1" applyFill="1"/>
    <xf numFmtId="164" fontId="8" fillId="0" borderId="0" xfId="1" applyNumberFormat="1" applyFont="1" applyFill="1"/>
    <xf numFmtId="0" fontId="22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/>
    <xf numFmtId="164" fontId="0" fillId="0" borderId="0" xfId="0" applyNumberFormat="1"/>
    <xf numFmtId="164" fontId="21" fillId="0" borderId="0" xfId="0" applyNumberFormat="1" applyFont="1"/>
    <xf numFmtId="166" fontId="10" fillId="0" borderId="0" xfId="0" applyNumberFormat="1" applyFont="1"/>
    <xf numFmtId="0" fontId="27" fillId="0" borderId="0" xfId="0" applyFont="1"/>
    <xf numFmtId="0" fontId="10" fillId="8" borderId="0" xfId="0" applyFont="1" applyFill="1" applyAlignment="1">
      <alignment horizontal="center"/>
    </xf>
    <xf numFmtId="0" fontId="5" fillId="8" borderId="0" xfId="0" applyFont="1" applyFill="1"/>
    <xf numFmtId="0" fontId="5" fillId="9" borderId="0" xfId="0" applyFont="1" applyFill="1" applyAlignment="1">
      <alignment horizontal="center"/>
    </xf>
    <xf numFmtId="0" fontId="5" fillId="9" borderId="0" xfId="0" applyFont="1" applyFill="1"/>
    <xf numFmtId="0" fontId="10" fillId="9" borderId="0" xfId="0" applyFont="1" applyFill="1" applyAlignment="1">
      <alignment horizontal="center"/>
    </xf>
    <xf numFmtId="164" fontId="5" fillId="9" borderId="0" xfId="0" applyNumberFormat="1" applyFont="1" applyFill="1"/>
    <xf numFmtId="2" fontId="5" fillId="9" borderId="0" xfId="0" applyNumberFormat="1" applyFont="1" applyFill="1"/>
    <xf numFmtId="165" fontId="5" fillId="9" borderId="0" xfId="0" applyNumberFormat="1" applyFont="1" applyFill="1"/>
    <xf numFmtId="166" fontId="5" fillId="9" borderId="0" xfId="0" applyNumberFormat="1" applyFont="1" applyFill="1"/>
    <xf numFmtId="0" fontId="10" fillId="9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E313"/>
  <sheetViews>
    <sheetView tabSelected="1" workbookViewId="0"/>
  </sheetViews>
  <sheetFormatPr defaultRowHeight="14.4" x14ac:dyDescent="0.3"/>
  <cols>
    <col min="1" max="1" width="7.6640625" customWidth="1"/>
    <col min="2" max="2" width="14.5546875" customWidth="1"/>
    <col min="3" max="3" width="17.5546875" customWidth="1"/>
    <col min="4" max="4" width="5.33203125" customWidth="1"/>
    <col min="5" max="5" width="5.5546875" customWidth="1"/>
    <col min="6" max="6" width="10.33203125" bestFit="1" customWidth="1"/>
    <col min="7" max="7" width="7.88671875" customWidth="1"/>
    <col min="8" max="9" width="9" bestFit="1" customWidth="1"/>
    <col min="10" max="10" width="7.33203125" customWidth="1"/>
    <col min="11" max="11" width="1.5546875" customWidth="1"/>
    <col min="12" max="12" width="6.33203125" hidden="1" customWidth="1"/>
    <col min="13" max="13" width="6.6640625" hidden="1" customWidth="1"/>
    <col min="14" max="14" width="1.5546875" hidden="1" customWidth="1"/>
    <col min="15" max="15" width="5.5546875" customWidth="1"/>
    <col min="16" max="17" width="7.5546875" customWidth="1"/>
    <col min="18" max="18" width="1.5546875" customWidth="1"/>
    <col min="19" max="19" width="7" customWidth="1"/>
    <col min="20" max="20" width="7.5546875" customWidth="1"/>
    <col min="21" max="21" width="7.6640625" customWidth="1"/>
    <col min="22" max="22" width="7.44140625" customWidth="1"/>
    <col min="23" max="23" width="1.5546875" customWidth="1"/>
    <col min="24" max="24" width="5.5546875" customWidth="1"/>
    <col min="25" max="25" width="6.6640625" customWidth="1"/>
    <col min="26" max="26" width="1.5546875" customWidth="1"/>
    <col min="27" max="27" width="5.6640625" customWidth="1"/>
    <col min="28" max="28" width="6.44140625" customWidth="1"/>
    <col min="29" max="29" width="1.5546875" customWidth="1"/>
    <col min="30" max="30" width="5.6640625" customWidth="1"/>
    <col min="31" max="31" width="7.109375" customWidth="1"/>
    <col min="32" max="32" width="7.6640625" customWidth="1"/>
    <col min="33" max="33" width="5.6640625" customWidth="1"/>
    <col min="34" max="34" width="1.5546875" customWidth="1"/>
    <col min="35" max="35" width="9.33203125" bestFit="1" customWidth="1"/>
    <col min="36" max="36" width="6.6640625" bestFit="1" customWidth="1"/>
    <col min="37" max="37" width="8.33203125" customWidth="1"/>
    <col min="38" max="38" width="1.5546875" customWidth="1"/>
    <col min="39" max="39" width="17.44140625" customWidth="1"/>
    <col min="40" max="40" width="4.44140625" customWidth="1"/>
    <col min="41" max="41" width="5.5546875" customWidth="1"/>
    <col min="42" max="42" width="6.33203125" bestFit="1" customWidth="1"/>
    <col min="44" max="44" width="10" customWidth="1"/>
    <col min="45" max="45" width="6.5546875" customWidth="1"/>
    <col min="46" max="46" width="10.5546875" customWidth="1"/>
    <col min="47" max="47" width="5.6640625" customWidth="1"/>
    <col min="48" max="48" width="6.33203125" customWidth="1"/>
    <col min="49" max="49" width="11" customWidth="1"/>
    <col min="50" max="50" width="6.44140625" customWidth="1"/>
    <col min="51" max="51" width="20.33203125" customWidth="1"/>
    <col min="52" max="52" width="11.6640625" customWidth="1"/>
    <col min="53" max="53" width="16.33203125" customWidth="1"/>
    <col min="54" max="54" width="13.44140625" customWidth="1"/>
    <col min="55" max="55" width="7" customWidth="1"/>
    <col min="56" max="56" width="5.5546875" customWidth="1"/>
    <col min="57" max="57" width="11.44140625" customWidth="1"/>
    <col min="58" max="58" width="4.6640625" customWidth="1"/>
    <col min="59" max="59" width="5.5546875" customWidth="1"/>
    <col min="60" max="60" width="7.5546875" customWidth="1"/>
    <col min="61" max="61" width="7" customWidth="1"/>
    <col min="62" max="62" width="7.33203125" customWidth="1"/>
    <col min="63" max="63" width="4.5546875" customWidth="1"/>
    <col min="64" max="64" width="11.44140625" bestFit="1" customWidth="1"/>
    <col min="65" max="65" width="5.6640625" customWidth="1"/>
    <col min="66" max="66" width="5.5546875" customWidth="1"/>
    <col min="67" max="67" width="7.44140625" customWidth="1"/>
    <col min="68" max="68" width="8.44140625" customWidth="1"/>
    <col min="69" max="69" width="7.33203125" customWidth="1"/>
    <col min="70" max="70" width="4.5546875" customWidth="1"/>
    <col min="71" max="71" width="11.44140625" bestFit="1" customWidth="1"/>
    <col min="72" max="72" width="5.44140625" customWidth="1"/>
    <col min="73" max="73" width="5.33203125" customWidth="1"/>
    <col min="74" max="75" width="7.33203125" customWidth="1"/>
    <col min="76" max="76" width="7.109375" customWidth="1"/>
  </cols>
  <sheetData>
    <row r="1" spans="1:83" ht="21" x14ac:dyDescent="0.4">
      <c r="A1" s="130" t="s">
        <v>0</v>
      </c>
      <c r="C1" s="2"/>
      <c r="D1" s="2"/>
      <c r="E1" s="130" t="s">
        <v>400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83" ht="17.399999999999999" x14ac:dyDescent="0.3">
      <c r="A2" s="2"/>
      <c r="B2" s="156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27"/>
      <c r="AZ2" s="1"/>
      <c r="BA2" s="1"/>
      <c r="BB2" s="1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</row>
    <row r="3" spans="1:8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</row>
    <row r="4" spans="1:83" ht="16.95" customHeight="1" x14ac:dyDescent="0.3">
      <c r="A4" s="3" t="s">
        <v>1</v>
      </c>
      <c r="B4" s="4" t="s">
        <v>2</v>
      </c>
      <c r="C4" s="4" t="s">
        <v>3</v>
      </c>
      <c r="D4" s="4" t="s">
        <v>280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3"/>
      <c r="L4" s="4" t="s">
        <v>10</v>
      </c>
      <c r="M4" s="4" t="s">
        <v>11</v>
      </c>
      <c r="N4" s="43"/>
      <c r="O4" s="4" t="s">
        <v>12</v>
      </c>
      <c r="P4" s="4" t="s">
        <v>13</v>
      </c>
      <c r="Q4" s="4" t="s">
        <v>14</v>
      </c>
      <c r="R4" s="43"/>
      <c r="S4" s="4" t="s">
        <v>15</v>
      </c>
      <c r="T4" s="4" t="s">
        <v>16</v>
      </c>
      <c r="U4" s="4" t="s">
        <v>17</v>
      </c>
      <c r="V4" s="4" t="s">
        <v>18</v>
      </c>
      <c r="W4" s="43"/>
      <c r="X4" s="4" t="s">
        <v>19</v>
      </c>
      <c r="Y4" s="4" t="s">
        <v>20</v>
      </c>
      <c r="Z4" s="43"/>
      <c r="AA4" s="4" t="s">
        <v>21</v>
      </c>
      <c r="AB4" s="4" t="s">
        <v>22</v>
      </c>
      <c r="AC4" s="43"/>
      <c r="AD4" s="4" t="s">
        <v>23</v>
      </c>
      <c r="AE4" s="4" t="s">
        <v>24</v>
      </c>
      <c r="AF4" s="4" t="s">
        <v>25</v>
      </c>
      <c r="AG4" s="4" t="s">
        <v>26</v>
      </c>
      <c r="AH4" s="43"/>
      <c r="AI4" s="4" t="s">
        <v>27</v>
      </c>
      <c r="AJ4" s="4" t="s">
        <v>28</v>
      </c>
      <c r="AK4" s="4" t="s">
        <v>29</v>
      </c>
      <c r="AL4" s="44"/>
      <c r="AM4" s="4" t="s">
        <v>30</v>
      </c>
      <c r="AN4" s="5" t="s">
        <v>31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42"/>
      <c r="BE4" s="56"/>
      <c r="BF4" s="56"/>
      <c r="BG4" s="56"/>
      <c r="BH4" s="56"/>
      <c r="BI4" s="56"/>
      <c r="BJ4" s="56"/>
      <c r="BK4" s="55"/>
      <c r="BR4" s="56"/>
      <c r="BY4" s="42"/>
      <c r="BZ4" s="42"/>
      <c r="CA4" s="42"/>
      <c r="CB4" s="42"/>
      <c r="CC4" s="42"/>
      <c r="CD4" s="42"/>
      <c r="CE4" s="42"/>
    </row>
    <row r="5" spans="1:83" ht="16.95" customHeight="1" x14ac:dyDescent="0.3">
      <c r="A5" s="7" t="s">
        <v>42</v>
      </c>
      <c r="B5" s="6" t="s">
        <v>43</v>
      </c>
      <c r="C5" s="6" t="s">
        <v>283</v>
      </c>
      <c r="D5" s="15">
        <v>3</v>
      </c>
      <c r="E5" s="6">
        <v>13</v>
      </c>
      <c r="F5" s="23">
        <v>244</v>
      </c>
      <c r="G5" s="87">
        <f t="shared" ref="G5:G10" si="0">+F5/E5</f>
        <v>18.76923076923077</v>
      </c>
      <c r="H5" s="6">
        <v>18</v>
      </c>
      <c r="I5" s="6">
        <v>48</v>
      </c>
      <c r="J5" s="88">
        <f t="shared" ref="J5:J10" si="1">+H5/I5</f>
        <v>0.375</v>
      </c>
      <c r="K5" s="89"/>
      <c r="L5" s="6"/>
      <c r="M5" s="15"/>
      <c r="N5" s="89"/>
      <c r="O5" s="6">
        <v>20</v>
      </c>
      <c r="P5" s="6">
        <v>49</v>
      </c>
      <c r="Q5" s="88">
        <f t="shared" ref="Q5:Q10" si="2">+O5/P5</f>
        <v>0.40816326530612246</v>
      </c>
      <c r="R5" s="89"/>
      <c r="S5" s="6">
        <v>13</v>
      </c>
      <c r="T5" s="6">
        <v>36</v>
      </c>
      <c r="U5" s="6">
        <f t="shared" ref="U5:U10" si="3">SUM(S5:T5)</f>
        <v>49</v>
      </c>
      <c r="V5" s="87">
        <f t="shared" ref="V5:V10" si="4">+U5/E5</f>
        <v>3.7692307692307692</v>
      </c>
      <c r="W5" s="89"/>
      <c r="X5" s="6">
        <v>14</v>
      </c>
      <c r="Y5" s="87">
        <f t="shared" ref="Y5:Y10" si="5">+X5/E5</f>
        <v>1.0769230769230769</v>
      </c>
      <c r="Z5" s="89"/>
      <c r="AA5" s="6">
        <v>39</v>
      </c>
      <c r="AB5" s="90">
        <f t="shared" ref="AB5:AB10" si="6">+AA5/E5</f>
        <v>3</v>
      </c>
      <c r="AC5" s="89"/>
      <c r="AD5" s="6">
        <v>4</v>
      </c>
      <c r="AE5" s="6">
        <v>23</v>
      </c>
      <c r="AF5" s="87">
        <f t="shared" ref="AF5:AF10" si="7">+AE5/E5</f>
        <v>1.7692307692307692</v>
      </c>
      <c r="AG5" s="6">
        <v>8</v>
      </c>
      <c r="AH5" s="89"/>
      <c r="AI5" s="6">
        <f t="shared" ref="AI5:AI10" si="8">+(2*H5)+(3*L5)+(O5)</f>
        <v>56</v>
      </c>
      <c r="AJ5" s="87">
        <f t="shared" ref="AJ5:AJ10" si="9">+AI5/E5</f>
        <v>4.3076923076923075</v>
      </c>
      <c r="AK5" s="88">
        <f t="shared" ref="AK5:AK10" si="10">(+(AI5)+(U5)+(2*X5)+(AD5)-(AE5))/F5</f>
        <v>0.46721311475409838</v>
      </c>
      <c r="AL5" s="89"/>
      <c r="AM5" s="6" t="s">
        <v>288</v>
      </c>
      <c r="AN5" s="6" t="s">
        <v>218</v>
      </c>
      <c r="AO5" s="6"/>
      <c r="AP5" s="6"/>
      <c r="AQ5" s="6"/>
      <c r="AR5" s="11"/>
      <c r="AS5" s="6"/>
      <c r="AT5" s="12"/>
      <c r="AU5" s="6"/>
      <c r="AV5" s="6"/>
      <c r="AW5" s="6"/>
      <c r="AX5" s="6"/>
      <c r="AY5" s="6"/>
      <c r="AZ5" s="136"/>
      <c r="BA5" s="6"/>
      <c r="BB5" s="6"/>
      <c r="BC5" s="6"/>
      <c r="BD5" s="42"/>
      <c r="BE5" s="128"/>
      <c r="BF5" s="7"/>
      <c r="BG5" s="7"/>
      <c r="BH5" s="88"/>
      <c r="BI5" s="7"/>
      <c r="BJ5" s="7"/>
      <c r="BK5" s="20"/>
      <c r="BR5" s="92"/>
      <c r="BY5" s="42"/>
      <c r="BZ5" s="42"/>
      <c r="CA5" s="42"/>
      <c r="CB5" s="42"/>
      <c r="CC5" s="42"/>
      <c r="CD5" s="42"/>
      <c r="CE5" s="42"/>
    </row>
    <row r="6" spans="1:83" ht="16.95" customHeight="1" x14ac:dyDescent="0.3">
      <c r="A6" s="159" t="s">
        <v>42</v>
      </c>
      <c r="B6" s="160" t="s">
        <v>43</v>
      </c>
      <c r="C6" s="160" t="s">
        <v>83</v>
      </c>
      <c r="D6" s="161">
        <v>22</v>
      </c>
      <c r="E6" s="160">
        <v>1</v>
      </c>
      <c r="F6" s="162">
        <v>28</v>
      </c>
      <c r="G6" s="163">
        <f t="shared" si="0"/>
        <v>28</v>
      </c>
      <c r="H6" s="160">
        <v>2</v>
      </c>
      <c r="I6" s="160">
        <v>7</v>
      </c>
      <c r="J6" s="164">
        <f t="shared" si="1"/>
        <v>0.2857142857142857</v>
      </c>
      <c r="K6" s="160"/>
      <c r="L6" s="160"/>
      <c r="M6" s="161"/>
      <c r="N6" s="160"/>
      <c r="O6" s="160">
        <v>1</v>
      </c>
      <c r="P6" s="160">
        <v>2</v>
      </c>
      <c r="Q6" s="164">
        <f t="shared" si="2"/>
        <v>0.5</v>
      </c>
      <c r="R6" s="160"/>
      <c r="S6" s="160">
        <v>9</v>
      </c>
      <c r="T6" s="160">
        <v>3</v>
      </c>
      <c r="U6" s="160">
        <f t="shared" si="3"/>
        <v>12</v>
      </c>
      <c r="V6" s="163">
        <f t="shared" si="4"/>
        <v>12</v>
      </c>
      <c r="W6" s="160"/>
      <c r="X6" s="160">
        <v>0</v>
      </c>
      <c r="Y6" s="163">
        <f t="shared" si="5"/>
        <v>0</v>
      </c>
      <c r="Z6" s="160"/>
      <c r="AA6" s="160">
        <v>4</v>
      </c>
      <c r="AB6" s="165">
        <f t="shared" si="6"/>
        <v>4</v>
      </c>
      <c r="AC6" s="160"/>
      <c r="AD6" s="160">
        <v>2</v>
      </c>
      <c r="AE6" s="160">
        <v>3</v>
      </c>
      <c r="AF6" s="163">
        <f t="shared" si="7"/>
        <v>3</v>
      </c>
      <c r="AG6" s="160">
        <v>2</v>
      </c>
      <c r="AH6" s="160"/>
      <c r="AI6" s="160">
        <f t="shared" si="8"/>
        <v>5</v>
      </c>
      <c r="AJ6" s="163">
        <f t="shared" si="9"/>
        <v>5</v>
      </c>
      <c r="AK6" s="164">
        <f t="shared" si="10"/>
        <v>0.5714285714285714</v>
      </c>
      <c r="AL6" s="160"/>
      <c r="AM6" s="160" t="s">
        <v>91</v>
      </c>
      <c r="AN6" s="160" t="s">
        <v>218</v>
      </c>
      <c r="AO6" s="6"/>
      <c r="AP6" s="6"/>
      <c r="AQ6" s="6"/>
      <c r="AR6" s="11"/>
      <c r="AS6" s="6"/>
      <c r="AT6" s="6"/>
      <c r="AU6" s="6"/>
      <c r="AV6" s="6"/>
      <c r="AW6" s="12"/>
      <c r="AX6" s="6"/>
      <c r="AY6" s="6"/>
      <c r="AZ6" s="137"/>
      <c r="BA6" s="6"/>
      <c r="BB6" s="6"/>
      <c r="BC6" s="6"/>
      <c r="BD6" s="42"/>
      <c r="BE6" s="6"/>
      <c r="BF6" s="7"/>
      <c r="BG6" s="7"/>
      <c r="BH6" s="88"/>
      <c r="BI6" s="7"/>
      <c r="BJ6" s="7"/>
      <c r="BK6" s="6"/>
      <c r="BR6" s="92"/>
      <c r="BY6" s="42"/>
      <c r="BZ6" s="42"/>
      <c r="CA6" s="42"/>
      <c r="CB6" s="42"/>
      <c r="CC6" s="42"/>
      <c r="CD6" s="42"/>
      <c r="CE6" s="42"/>
    </row>
    <row r="7" spans="1:83" ht="16.95" customHeight="1" x14ac:dyDescent="0.3">
      <c r="A7" s="7" t="s">
        <v>42</v>
      </c>
      <c r="B7" s="6" t="s">
        <v>43</v>
      </c>
      <c r="C7" s="6" t="s">
        <v>49</v>
      </c>
      <c r="D7" s="15">
        <v>35</v>
      </c>
      <c r="E7" s="6">
        <v>20</v>
      </c>
      <c r="F7" s="23">
        <v>505</v>
      </c>
      <c r="G7" s="87">
        <f t="shared" si="0"/>
        <v>25.25</v>
      </c>
      <c r="H7" s="6">
        <v>99</v>
      </c>
      <c r="I7" s="6">
        <v>227</v>
      </c>
      <c r="J7" s="88">
        <f t="shared" si="1"/>
        <v>0.43612334801762115</v>
      </c>
      <c r="K7" s="89"/>
      <c r="L7" s="14"/>
      <c r="M7" s="15"/>
      <c r="N7" s="89"/>
      <c r="O7" s="6">
        <v>40</v>
      </c>
      <c r="P7" s="6">
        <v>49</v>
      </c>
      <c r="Q7" s="88">
        <f t="shared" si="2"/>
        <v>0.81632653061224492</v>
      </c>
      <c r="R7" s="89"/>
      <c r="S7" s="6">
        <v>32</v>
      </c>
      <c r="T7" s="6">
        <v>115</v>
      </c>
      <c r="U7" s="6">
        <f t="shared" si="3"/>
        <v>147</v>
      </c>
      <c r="V7" s="87">
        <f t="shared" si="4"/>
        <v>7.35</v>
      </c>
      <c r="W7" s="89"/>
      <c r="X7" s="6">
        <v>25</v>
      </c>
      <c r="Y7" s="87">
        <f t="shared" si="5"/>
        <v>1.25</v>
      </c>
      <c r="Z7" s="89"/>
      <c r="AA7" s="6">
        <v>61</v>
      </c>
      <c r="AB7" s="90">
        <f t="shared" si="6"/>
        <v>3.05</v>
      </c>
      <c r="AC7" s="89"/>
      <c r="AD7" s="6">
        <v>17</v>
      </c>
      <c r="AE7" s="6">
        <v>32</v>
      </c>
      <c r="AF7" s="87">
        <f t="shared" si="7"/>
        <v>1.6</v>
      </c>
      <c r="AG7" s="6">
        <v>14</v>
      </c>
      <c r="AH7" s="89"/>
      <c r="AI7" s="6">
        <f t="shared" si="8"/>
        <v>238</v>
      </c>
      <c r="AJ7" s="87">
        <f t="shared" si="9"/>
        <v>11.9</v>
      </c>
      <c r="AK7" s="88">
        <f t="shared" si="10"/>
        <v>0.83168316831683164</v>
      </c>
      <c r="AL7" s="89"/>
      <c r="AM7" s="6" t="s">
        <v>288</v>
      </c>
      <c r="AN7" s="6" t="s">
        <v>211</v>
      </c>
      <c r="AO7" s="6"/>
      <c r="AP7" s="6"/>
      <c r="AQ7" s="6"/>
      <c r="AR7" s="11"/>
      <c r="AS7" s="6"/>
      <c r="AT7" s="6"/>
      <c r="AU7" s="6"/>
      <c r="AV7" s="6"/>
      <c r="AW7" s="12"/>
      <c r="AX7" s="6"/>
      <c r="AY7" s="6"/>
      <c r="AZ7" s="136"/>
      <c r="BA7" s="6"/>
      <c r="BB7" s="6"/>
      <c r="BC7" s="6"/>
      <c r="BD7" s="42"/>
      <c r="BE7" s="6"/>
      <c r="BF7" s="7"/>
      <c r="BG7" s="7"/>
      <c r="BH7" s="88"/>
      <c r="BI7" s="7"/>
      <c r="BJ7" s="7"/>
      <c r="BK7" s="6"/>
      <c r="BR7" s="92"/>
      <c r="BY7" s="42"/>
      <c r="BZ7" s="42"/>
      <c r="CA7" s="42"/>
      <c r="CB7" s="42"/>
      <c r="CC7" s="42"/>
      <c r="CD7" s="42"/>
      <c r="CE7" s="42"/>
    </row>
    <row r="8" spans="1:83" ht="16.95" customHeight="1" x14ac:dyDescent="0.3">
      <c r="A8" s="159" t="s">
        <v>42</v>
      </c>
      <c r="B8" s="160" t="s">
        <v>43</v>
      </c>
      <c r="C8" s="160" t="s">
        <v>44</v>
      </c>
      <c r="D8" s="161">
        <v>21</v>
      </c>
      <c r="E8" s="160">
        <v>34</v>
      </c>
      <c r="F8" s="162">
        <v>789</v>
      </c>
      <c r="G8" s="163">
        <f t="shared" si="0"/>
        <v>23.205882352941178</v>
      </c>
      <c r="H8" s="160">
        <v>112</v>
      </c>
      <c r="I8" s="160">
        <v>261</v>
      </c>
      <c r="J8" s="164">
        <f t="shared" si="1"/>
        <v>0.42911877394636017</v>
      </c>
      <c r="K8" s="160"/>
      <c r="L8" s="160"/>
      <c r="M8" s="160"/>
      <c r="N8" s="160"/>
      <c r="O8" s="160">
        <v>81</v>
      </c>
      <c r="P8" s="160">
        <v>108</v>
      </c>
      <c r="Q8" s="164">
        <f t="shared" si="2"/>
        <v>0.75</v>
      </c>
      <c r="R8" s="160"/>
      <c r="S8" s="160">
        <v>24</v>
      </c>
      <c r="T8" s="160">
        <v>29</v>
      </c>
      <c r="U8" s="160">
        <f t="shared" si="3"/>
        <v>53</v>
      </c>
      <c r="V8" s="163">
        <f t="shared" si="4"/>
        <v>1.5588235294117647</v>
      </c>
      <c r="W8" s="160"/>
      <c r="X8" s="160">
        <v>125</v>
      </c>
      <c r="Y8" s="163">
        <f t="shared" si="5"/>
        <v>3.6764705882352939</v>
      </c>
      <c r="Z8" s="160"/>
      <c r="AA8" s="160">
        <v>84</v>
      </c>
      <c r="AB8" s="165">
        <f t="shared" si="6"/>
        <v>2.4705882352941178</v>
      </c>
      <c r="AC8" s="160"/>
      <c r="AD8" s="160">
        <v>60</v>
      </c>
      <c r="AE8" s="160">
        <v>144</v>
      </c>
      <c r="AF8" s="163">
        <f t="shared" si="7"/>
        <v>4.2352941176470589</v>
      </c>
      <c r="AG8" s="160">
        <v>3</v>
      </c>
      <c r="AH8" s="160"/>
      <c r="AI8" s="160">
        <f t="shared" si="8"/>
        <v>305</v>
      </c>
      <c r="AJ8" s="163">
        <f t="shared" si="9"/>
        <v>8.9705882352941178</v>
      </c>
      <c r="AK8" s="164">
        <f t="shared" si="10"/>
        <v>0.66413181242078578</v>
      </c>
      <c r="AL8" s="160"/>
      <c r="AM8" s="160" t="s">
        <v>288</v>
      </c>
      <c r="AN8" s="160" t="s">
        <v>211</v>
      </c>
      <c r="AO8" s="6"/>
      <c r="AP8" s="6"/>
      <c r="AQ8" s="6"/>
      <c r="AR8" s="11"/>
      <c r="AS8" s="6"/>
      <c r="AT8" s="6"/>
      <c r="AU8" s="6"/>
      <c r="AV8" s="6"/>
      <c r="AW8" s="12"/>
      <c r="AX8" s="6"/>
      <c r="AY8" s="6"/>
      <c r="AZ8" s="137"/>
      <c r="BA8" s="6"/>
      <c r="BB8" s="6"/>
      <c r="BC8" s="6"/>
      <c r="BD8" s="42"/>
      <c r="BE8" s="6"/>
      <c r="BF8" s="7"/>
      <c r="BG8" s="7"/>
      <c r="BH8" s="88"/>
      <c r="BI8" s="7"/>
      <c r="BJ8" s="7"/>
      <c r="BK8" s="6"/>
      <c r="BR8" s="92"/>
      <c r="BY8" s="42"/>
      <c r="BZ8" s="42"/>
      <c r="CA8" s="42"/>
      <c r="CB8" s="42"/>
      <c r="CC8" s="42"/>
      <c r="CD8" s="42"/>
      <c r="CE8" s="42"/>
    </row>
    <row r="9" spans="1:83" ht="16.95" customHeight="1" x14ac:dyDescent="0.3">
      <c r="A9" s="7" t="s">
        <v>42</v>
      </c>
      <c r="B9" s="6" t="s">
        <v>43</v>
      </c>
      <c r="C9" s="6" t="s">
        <v>381</v>
      </c>
      <c r="D9" s="15">
        <v>12</v>
      </c>
      <c r="E9" s="6">
        <v>7</v>
      </c>
      <c r="F9" s="23">
        <v>32</v>
      </c>
      <c r="G9" s="87">
        <f t="shared" si="0"/>
        <v>4.5714285714285712</v>
      </c>
      <c r="H9" s="6">
        <v>4</v>
      </c>
      <c r="I9" s="6">
        <v>11</v>
      </c>
      <c r="J9" s="88">
        <f t="shared" si="1"/>
        <v>0.36363636363636365</v>
      </c>
      <c r="K9" s="89"/>
      <c r="L9" s="6"/>
      <c r="M9" s="15"/>
      <c r="N9" s="89"/>
      <c r="O9" s="6">
        <v>6</v>
      </c>
      <c r="P9" s="6">
        <v>10</v>
      </c>
      <c r="Q9" s="88">
        <f t="shared" si="2"/>
        <v>0.6</v>
      </c>
      <c r="R9" s="89"/>
      <c r="S9" s="6">
        <v>1</v>
      </c>
      <c r="T9" s="6">
        <v>1</v>
      </c>
      <c r="U9" s="6">
        <f t="shared" si="3"/>
        <v>2</v>
      </c>
      <c r="V9" s="87">
        <f t="shared" si="4"/>
        <v>0.2857142857142857</v>
      </c>
      <c r="W9" s="89"/>
      <c r="X9" s="6">
        <v>1</v>
      </c>
      <c r="Y9" s="87">
        <f t="shared" si="5"/>
        <v>0.14285714285714285</v>
      </c>
      <c r="Z9" s="89"/>
      <c r="AA9" s="6">
        <v>2</v>
      </c>
      <c r="AB9" s="90">
        <f t="shared" si="6"/>
        <v>0.2857142857142857</v>
      </c>
      <c r="AC9" s="89"/>
      <c r="AD9" s="6">
        <v>0</v>
      </c>
      <c r="AE9" s="6">
        <v>3</v>
      </c>
      <c r="AF9" s="87">
        <f t="shared" si="7"/>
        <v>0.42857142857142855</v>
      </c>
      <c r="AG9" s="6">
        <v>0</v>
      </c>
      <c r="AH9" s="89"/>
      <c r="AI9" s="6">
        <f t="shared" si="8"/>
        <v>14</v>
      </c>
      <c r="AJ9" s="87">
        <f t="shared" si="9"/>
        <v>2</v>
      </c>
      <c r="AK9" s="88">
        <f t="shared" si="10"/>
        <v>0.46875</v>
      </c>
      <c r="AL9" s="89"/>
      <c r="AM9" s="6" t="s">
        <v>382</v>
      </c>
      <c r="AN9" s="6" t="s">
        <v>293</v>
      </c>
      <c r="AO9" s="6"/>
      <c r="AP9" s="6"/>
      <c r="AQ9" s="6"/>
      <c r="AR9" s="11"/>
      <c r="AS9" s="6"/>
      <c r="AT9" s="6"/>
      <c r="AU9" s="6"/>
      <c r="AV9" s="6"/>
      <c r="AW9" s="12"/>
      <c r="AX9" s="6"/>
      <c r="AY9" s="6"/>
      <c r="AZ9" s="136"/>
      <c r="BA9" s="6"/>
      <c r="BB9" s="6"/>
      <c r="BC9" s="6"/>
      <c r="BD9" s="42"/>
      <c r="BE9" s="6"/>
      <c r="BF9" s="7"/>
      <c r="BG9" s="7"/>
      <c r="BH9" s="6"/>
      <c r="BI9" s="7"/>
      <c r="BJ9" s="7"/>
      <c r="BK9" s="6"/>
      <c r="BR9" s="92"/>
      <c r="BY9" s="42"/>
      <c r="BZ9" s="42"/>
      <c r="CA9" s="42"/>
      <c r="CB9" s="42"/>
      <c r="CC9" s="42"/>
      <c r="CD9" s="42"/>
      <c r="CE9" s="42"/>
    </row>
    <row r="10" spans="1:83" ht="16.95" customHeight="1" x14ac:dyDescent="0.3">
      <c r="A10" s="159" t="s">
        <v>42</v>
      </c>
      <c r="B10" s="160" t="s">
        <v>43</v>
      </c>
      <c r="C10" s="160" t="s">
        <v>284</v>
      </c>
      <c r="D10" s="161">
        <v>4</v>
      </c>
      <c r="E10" s="160">
        <v>7</v>
      </c>
      <c r="F10" s="162">
        <v>42</v>
      </c>
      <c r="G10" s="163">
        <f t="shared" si="0"/>
        <v>6</v>
      </c>
      <c r="H10" s="160">
        <v>5</v>
      </c>
      <c r="I10" s="160">
        <v>20</v>
      </c>
      <c r="J10" s="164">
        <f t="shared" si="1"/>
        <v>0.25</v>
      </c>
      <c r="K10" s="160"/>
      <c r="L10" s="160"/>
      <c r="M10" s="161"/>
      <c r="N10" s="160"/>
      <c r="O10" s="160">
        <v>5</v>
      </c>
      <c r="P10" s="160">
        <v>7</v>
      </c>
      <c r="Q10" s="164">
        <f t="shared" si="2"/>
        <v>0.7142857142857143</v>
      </c>
      <c r="R10" s="160"/>
      <c r="S10" s="160">
        <v>2</v>
      </c>
      <c r="T10" s="160">
        <v>4</v>
      </c>
      <c r="U10" s="160">
        <f t="shared" si="3"/>
        <v>6</v>
      </c>
      <c r="V10" s="163">
        <f t="shared" si="4"/>
        <v>0.8571428571428571</v>
      </c>
      <c r="W10" s="160"/>
      <c r="X10" s="160">
        <v>2</v>
      </c>
      <c r="Y10" s="163">
        <f t="shared" si="5"/>
        <v>0.2857142857142857</v>
      </c>
      <c r="Z10" s="160"/>
      <c r="AA10" s="160">
        <v>8</v>
      </c>
      <c r="AB10" s="165">
        <f t="shared" si="6"/>
        <v>1.1428571428571428</v>
      </c>
      <c r="AC10" s="160"/>
      <c r="AD10" s="160">
        <v>0</v>
      </c>
      <c r="AE10" s="160">
        <v>8</v>
      </c>
      <c r="AF10" s="163">
        <f t="shared" si="7"/>
        <v>1.1428571428571428</v>
      </c>
      <c r="AG10" s="160">
        <v>0</v>
      </c>
      <c r="AH10" s="160"/>
      <c r="AI10" s="160">
        <f t="shared" si="8"/>
        <v>15</v>
      </c>
      <c r="AJ10" s="163">
        <f t="shared" si="9"/>
        <v>2.1428571428571428</v>
      </c>
      <c r="AK10" s="164">
        <f t="shared" si="10"/>
        <v>0.40476190476190477</v>
      </c>
      <c r="AL10" s="160"/>
      <c r="AM10" s="160" t="s">
        <v>383</v>
      </c>
      <c r="AN10" s="160" t="s">
        <v>132</v>
      </c>
      <c r="AO10" s="6"/>
      <c r="AP10" s="6"/>
      <c r="AQ10" s="6"/>
      <c r="AR10" s="11"/>
      <c r="AS10" s="6"/>
      <c r="AT10" s="12"/>
      <c r="AU10" s="6"/>
      <c r="AV10" s="6"/>
      <c r="AW10" s="6"/>
      <c r="AX10" s="6"/>
      <c r="AY10" s="6"/>
      <c r="AZ10" s="136"/>
      <c r="BA10" s="6"/>
      <c r="BB10" s="6"/>
      <c r="BC10" s="6"/>
      <c r="BD10" s="42"/>
      <c r="BE10" s="128"/>
      <c r="BF10" s="7"/>
      <c r="BG10" s="7"/>
      <c r="BH10" s="88"/>
      <c r="BI10" s="7"/>
      <c r="BJ10" s="7"/>
      <c r="BK10" s="15"/>
      <c r="BR10" s="95"/>
      <c r="BY10" s="42"/>
      <c r="BZ10" s="42"/>
      <c r="CA10" s="42"/>
      <c r="CB10" s="42"/>
      <c r="CC10" s="42"/>
      <c r="CD10" s="42"/>
      <c r="CE10" s="42"/>
    </row>
    <row r="11" spans="1:83" ht="16.95" customHeight="1" x14ac:dyDescent="0.3">
      <c r="A11" s="7" t="s">
        <v>42</v>
      </c>
      <c r="B11" s="6" t="s">
        <v>43</v>
      </c>
      <c r="C11" s="6" t="s">
        <v>384</v>
      </c>
      <c r="D11" s="15">
        <v>19</v>
      </c>
      <c r="E11" s="6">
        <v>8</v>
      </c>
      <c r="F11" s="23">
        <v>57</v>
      </c>
      <c r="G11" s="87">
        <f t="shared" ref="G11:G23" si="11">+F11/E11</f>
        <v>7.125</v>
      </c>
      <c r="H11" s="6">
        <v>6</v>
      </c>
      <c r="I11" s="6">
        <v>18</v>
      </c>
      <c r="J11" s="88">
        <f t="shared" ref="J11:J23" si="12">+H11/I11</f>
        <v>0.33333333333333331</v>
      </c>
      <c r="K11" s="89"/>
      <c r="L11" s="6"/>
      <c r="M11" s="15"/>
      <c r="N11" s="89"/>
      <c r="O11" s="6">
        <v>0</v>
      </c>
      <c r="P11" s="6">
        <v>7</v>
      </c>
      <c r="Q11" s="88">
        <f t="shared" ref="Q11:Q13" si="13">+O11/P11</f>
        <v>0</v>
      </c>
      <c r="R11" s="89"/>
      <c r="S11" s="6">
        <v>7</v>
      </c>
      <c r="T11" s="6">
        <v>15</v>
      </c>
      <c r="U11" s="6">
        <f t="shared" ref="U11:U23" si="14">SUM(S11:T11)</f>
        <v>22</v>
      </c>
      <c r="V11" s="87">
        <f t="shared" ref="V11:V23" si="15">+U11/E11</f>
        <v>2.75</v>
      </c>
      <c r="W11" s="89"/>
      <c r="X11" s="6">
        <v>3</v>
      </c>
      <c r="Y11" s="87">
        <f t="shared" ref="Y11:Y23" si="16">+X11/E11</f>
        <v>0.375</v>
      </c>
      <c r="Z11" s="89"/>
      <c r="AA11" s="6">
        <v>8</v>
      </c>
      <c r="AB11" s="90">
        <f t="shared" ref="AB11:AB23" si="17">+AA11/E11</f>
        <v>1</v>
      </c>
      <c r="AC11" s="89"/>
      <c r="AD11" s="6">
        <v>3</v>
      </c>
      <c r="AE11" s="6">
        <v>8</v>
      </c>
      <c r="AF11" s="87">
        <f t="shared" ref="AF11:AF23" si="18">+AE11/E11</f>
        <v>1</v>
      </c>
      <c r="AG11" s="6">
        <v>1</v>
      </c>
      <c r="AH11" s="89"/>
      <c r="AI11" s="6">
        <f t="shared" ref="AI11:AI23" si="19">+(2*H11)+(3*L11)+(O11)</f>
        <v>12</v>
      </c>
      <c r="AJ11" s="87">
        <f t="shared" ref="AJ11:AJ23" si="20">+AI11/E11</f>
        <v>1.5</v>
      </c>
      <c r="AK11" s="88">
        <f t="shared" ref="AK11:AK23" si="21">(+(AI11)+(U11)+(2*X11)+(AD11)-(AE11))/F11</f>
        <v>0.61403508771929827</v>
      </c>
      <c r="AL11" s="89"/>
      <c r="AM11" s="6" t="s">
        <v>288</v>
      </c>
      <c r="AN11" s="6" t="s">
        <v>397</v>
      </c>
      <c r="AO11" s="6"/>
      <c r="AP11" s="6"/>
      <c r="AQ11" s="6"/>
      <c r="AR11" s="11"/>
      <c r="AS11" s="6"/>
      <c r="AT11" s="6"/>
      <c r="AU11" s="6"/>
      <c r="AV11" s="6"/>
      <c r="AW11" s="12"/>
      <c r="AX11" s="6"/>
      <c r="AY11" s="6"/>
      <c r="AZ11" s="136"/>
      <c r="BA11" s="6"/>
      <c r="BB11" s="6"/>
      <c r="BC11" s="6"/>
      <c r="BD11" s="42"/>
      <c r="BE11" s="6"/>
      <c r="BF11" s="7"/>
      <c r="BG11" s="7"/>
      <c r="BH11" s="88"/>
      <c r="BI11" s="7"/>
      <c r="BJ11" s="7"/>
      <c r="BK11" s="6"/>
      <c r="BR11" s="92"/>
      <c r="BY11" s="42"/>
      <c r="BZ11" s="42"/>
      <c r="CA11" s="42"/>
      <c r="CB11" s="42"/>
      <c r="CC11" s="42"/>
      <c r="CD11" s="42"/>
      <c r="CE11" s="42"/>
    </row>
    <row r="12" spans="1:83" ht="16.95" customHeight="1" x14ac:dyDescent="0.3">
      <c r="A12" s="159" t="s">
        <v>42</v>
      </c>
      <c r="B12" s="160" t="s">
        <v>43</v>
      </c>
      <c r="C12" s="160" t="s">
        <v>80</v>
      </c>
      <c r="D12" s="161">
        <v>22</v>
      </c>
      <c r="E12" s="160">
        <v>11</v>
      </c>
      <c r="F12" s="162">
        <v>121</v>
      </c>
      <c r="G12" s="163">
        <f t="shared" si="11"/>
        <v>11</v>
      </c>
      <c r="H12" s="160">
        <v>7</v>
      </c>
      <c r="I12" s="160">
        <v>24</v>
      </c>
      <c r="J12" s="164">
        <f t="shared" si="12"/>
        <v>0.29166666666666669</v>
      </c>
      <c r="K12" s="160"/>
      <c r="L12" s="160"/>
      <c r="M12" s="161"/>
      <c r="N12" s="160"/>
      <c r="O12" s="160">
        <v>11</v>
      </c>
      <c r="P12" s="160">
        <v>18</v>
      </c>
      <c r="Q12" s="164">
        <f t="shared" si="13"/>
        <v>0.61111111111111116</v>
      </c>
      <c r="R12" s="160"/>
      <c r="S12" s="160">
        <v>12</v>
      </c>
      <c r="T12" s="160">
        <v>33</v>
      </c>
      <c r="U12" s="160">
        <f t="shared" si="14"/>
        <v>45</v>
      </c>
      <c r="V12" s="163">
        <f t="shared" si="15"/>
        <v>4.0909090909090908</v>
      </c>
      <c r="W12" s="160"/>
      <c r="X12" s="160">
        <v>3</v>
      </c>
      <c r="Y12" s="163">
        <f t="shared" si="16"/>
        <v>0.27272727272727271</v>
      </c>
      <c r="Z12" s="160"/>
      <c r="AA12" s="160">
        <v>20</v>
      </c>
      <c r="AB12" s="165">
        <f t="shared" si="17"/>
        <v>1.8181818181818181</v>
      </c>
      <c r="AC12" s="160"/>
      <c r="AD12" s="160">
        <v>2</v>
      </c>
      <c r="AE12" s="160">
        <v>12</v>
      </c>
      <c r="AF12" s="163">
        <f t="shared" si="18"/>
        <v>1.0909090909090908</v>
      </c>
      <c r="AG12" s="160">
        <v>0</v>
      </c>
      <c r="AH12" s="160"/>
      <c r="AI12" s="160">
        <f t="shared" si="19"/>
        <v>25</v>
      </c>
      <c r="AJ12" s="163">
        <f t="shared" si="20"/>
        <v>2.2727272727272729</v>
      </c>
      <c r="AK12" s="164">
        <f t="shared" si="21"/>
        <v>0.54545454545454541</v>
      </c>
      <c r="AL12" s="160"/>
      <c r="AM12" s="160" t="s">
        <v>295</v>
      </c>
      <c r="AN12" s="160" t="s">
        <v>98</v>
      </c>
      <c r="AO12" s="6"/>
      <c r="AP12" s="6"/>
      <c r="AQ12" s="6"/>
      <c r="AR12" s="11"/>
      <c r="AS12" s="6"/>
      <c r="AT12" s="12"/>
      <c r="AU12" s="6"/>
      <c r="AV12" s="6"/>
      <c r="AW12" s="6"/>
      <c r="AX12" s="6"/>
      <c r="AY12" s="6"/>
      <c r="AZ12" s="136"/>
      <c r="BA12" s="6"/>
      <c r="BB12" s="6"/>
      <c r="BC12" s="6"/>
      <c r="BD12" s="42"/>
      <c r="BE12" s="6"/>
      <c r="BF12" s="7"/>
      <c r="BG12" s="7"/>
      <c r="BH12" s="88"/>
      <c r="BI12" s="7"/>
      <c r="BJ12" s="7"/>
      <c r="BK12" s="6"/>
      <c r="BR12" s="92"/>
      <c r="BY12" s="42"/>
      <c r="BZ12" s="42"/>
      <c r="CA12" s="42"/>
      <c r="CB12" s="42"/>
      <c r="CC12" s="42"/>
      <c r="CD12" s="42"/>
      <c r="CE12" s="42"/>
    </row>
    <row r="13" spans="1:83" ht="16.95" customHeight="1" x14ac:dyDescent="0.3">
      <c r="A13" s="7" t="s">
        <v>42</v>
      </c>
      <c r="B13" s="6" t="s">
        <v>43</v>
      </c>
      <c r="C13" s="6" t="s">
        <v>71</v>
      </c>
      <c r="D13" s="15">
        <v>14</v>
      </c>
      <c r="E13" s="6">
        <v>21</v>
      </c>
      <c r="F13" s="23">
        <v>685</v>
      </c>
      <c r="G13" s="87">
        <f t="shared" si="11"/>
        <v>32.61904761904762</v>
      </c>
      <c r="H13" s="6">
        <v>69</v>
      </c>
      <c r="I13" s="6">
        <v>169</v>
      </c>
      <c r="J13" s="88">
        <f t="shared" si="12"/>
        <v>0.40828402366863903</v>
      </c>
      <c r="K13" s="89"/>
      <c r="L13" s="14"/>
      <c r="M13" s="15"/>
      <c r="N13" s="89"/>
      <c r="O13" s="6">
        <v>33</v>
      </c>
      <c r="P13" s="6">
        <v>41</v>
      </c>
      <c r="Q13" s="88">
        <f t="shared" si="13"/>
        <v>0.80487804878048785</v>
      </c>
      <c r="R13" s="89"/>
      <c r="S13" s="6">
        <v>15</v>
      </c>
      <c r="T13" s="6">
        <v>76</v>
      </c>
      <c r="U13" s="6">
        <f t="shared" si="14"/>
        <v>91</v>
      </c>
      <c r="V13" s="87">
        <f t="shared" si="15"/>
        <v>4.333333333333333</v>
      </c>
      <c r="W13" s="89"/>
      <c r="X13" s="6">
        <v>83</v>
      </c>
      <c r="Y13" s="87">
        <f t="shared" si="16"/>
        <v>3.9523809523809526</v>
      </c>
      <c r="Z13" s="89"/>
      <c r="AA13" s="6">
        <v>47</v>
      </c>
      <c r="AB13" s="90">
        <f t="shared" si="17"/>
        <v>2.2380952380952381</v>
      </c>
      <c r="AC13" s="89"/>
      <c r="AD13" s="6">
        <v>18</v>
      </c>
      <c r="AE13" s="6">
        <v>89</v>
      </c>
      <c r="AF13" s="87">
        <f t="shared" si="18"/>
        <v>4.2380952380952381</v>
      </c>
      <c r="AG13" s="6">
        <v>10</v>
      </c>
      <c r="AH13" s="89"/>
      <c r="AI13" s="6">
        <f t="shared" si="19"/>
        <v>171</v>
      </c>
      <c r="AJ13" s="87">
        <f t="shared" si="20"/>
        <v>8.1428571428571423</v>
      </c>
      <c r="AK13" s="88">
        <f t="shared" si="21"/>
        <v>0.52116788321167884</v>
      </c>
      <c r="AL13" s="89"/>
      <c r="AM13" s="6" t="s">
        <v>296</v>
      </c>
      <c r="AN13" s="6" t="s">
        <v>287</v>
      </c>
      <c r="AO13" s="6"/>
      <c r="AP13" s="6"/>
      <c r="AQ13" s="6"/>
      <c r="AR13" s="11"/>
      <c r="AS13" s="6"/>
      <c r="AT13" s="6"/>
      <c r="AU13" s="6"/>
      <c r="AV13" s="6"/>
      <c r="AW13" s="12"/>
      <c r="AX13" s="6"/>
      <c r="AY13" s="6"/>
      <c r="AZ13" s="136"/>
      <c r="BA13" s="6"/>
      <c r="BB13" s="6"/>
      <c r="BC13" s="6"/>
      <c r="BD13" s="42"/>
      <c r="BE13" s="1"/>
      <c r="BF13" s="13"/>
      <c r="BG13" s="13"/>
      <c r="BH13" s="8"/>
      <c r="BI13" s="13"/>
      <c r="BJ13" s="13"/>
      <c r="BK13" s="1"/>
      <c r="BR13" s="57"/>
      <c r="BY13" s="42"/>
      <c r="BZ13" s="42"/>
      <c r="CA13" s="42"/>
      <c r="CB13" s="42"/>
      <c r="CC13" s="42"/>
      <c r="CD13" s="42"/>
      <c r="CE13" s="42"/>
    </row>
    <row r="14" spans="1:83" ht="16.95" customHeight="1" x14ac:dyDescent="0.3">
      <c r="A14" s="159" t="s">
        <v>42</v>
      </c>
      <c r="B14" s="160" t="s">
        <v>43</v>
      </c>
      <c r="C14" s="160" t="s">
        <v>395</v>
      </c>
      <c r="D14" s="161">
        <v>24</v>
      </c>
      <c r="E14" s="160">
        <v>1</v>
      </c>
      <c r="F14" s="162">
        <v>8</v>
      </c>
      <c r="G14" s="163">
        <f t="shared" si="11"/>
        <v>8</v>
      </c>
      <c r="H14" s="160">
        <v>0</v>
      </c>
      <c r="I14" s="160">
        <v>1</v>
      </c>
      <c r="J14" s="164">
        <f t="shared" si="12"/>
        <v>0</v>
      </c>
      <c r="K14" s="160"/>
      <c r="L14" s="160"/>
      <c r="M14" s="161"/>
      <c r="N14" s="160"/>
      <c r="O14" s="160">
        <v>0</v>
      </c>
      <c r="P14" s="160">
        <v>0</v>
      </c>
      <c r="Q14" s="164">
        <v>0</v>
      </c>
      <c r="R14" s="160"/>
      <c r="S14" s="160">
        <v>0</v>
      </c>
      <c r="T14" s="160">
        <v>0</v>
      </c>
      <c r="U14" s="160">
        <f t="shared" si="14"/>
        <v>0</v>
      </c>
      <c r="V14" s="163">
        <f t="shared" si="15"/>
        <v>0</v>
      </c>
      <c r="W14" s="160"/>
      <c r="X14" s="160">
        <v>0</v>
      </c>
      <c r="Y14" s="163">
        <f t="shared" si="16"/>
        <v>0</v>
      </c>
      <c r="Z14" s="160"/>
      <c r="AA14" s="160">
        <v>0</v>
      </c>
      <c r="AB14" s="165">
        <f t="shared" si="17"/>
        <v>0</v>
      </c>
      <c r="AC14" s="160"/>
      <c r="AD14" s="160">
        <v>0</v>
      </c>
      <c r="AE14" s="160">
        <v>0</v>
      </c>
      <c r="AF14" s="163">
        <f t="shared" si="18"/>
        <v>0</v>
      </c>
      <c r="AG14" s="160">
        <v>0</v>
      </c>
      <c r="AH14" s="160"/>
      <c r="AI14" s="160">
        <f t="shared" si="19"/>
        <v>0</v>
      </c>
      <c r="AJ14" s="163">
        <f t="shared" si="20"/>
        <v>0</v>
      </c>
      <c r="AK14" s="164">
        <f t="shared" si="21"/>
        <v>0</v>
      </c>
      <c r="AL14" s="160"/>
      <c r="AM14" s="160" t="s">
        <v>104</v>
      </c>
      <c r="AN14" s="160" t="s">
        <v>132</v>
      </c>
      <c r="AO14" s="6"/>
      <c r="AP14" s="6"/>
      <c r="AQ14" s="6"/>
      <c r="AR14" s="11"/>
      <c r="AS14" s="6"/>
      <c r="AT14" s="12"/>
      <c r="AU14" s="6"/>
      <c r="AV14" s="6"/>
      <c r="AW14" s="6"/>
      <c r="AX14" s="6"/>
      <c r="AY14" s="6"/>
      <c r="AZ14" s="136"/>
      <c r="BA14" s="6"/>
      <c r="BB14" s="6"/>
      <c r="BC14" s="6"/>
      <c r="BD14" s="42"/>
      <c r="BE14" s="56"/>
      <c r="BF14" s="56"/>
      <c r="BG14" s="56"/>
      <c r="BH14" s="60"/>
      <c r="BI14" s="138"/>
      <c r="BJ14" s="138"/>
      <c r="BK14" s="1"/>
      <c r="BR14" s="63"/>
      <c r="BY14" s="42"/>
      <c r="BZ14" s="42"/>
      <c r="CA14" s="42"/>
      <c r="CB14" s="42"/>
      <c r="CC14" s="42"/>
      <c r="CD14" s="42"/>
      <c r="CE14" s="42"/>
    </row>
    <row r="15" spans="1:83" ht="16.95" customHeight="1" x14ac:dyDescent="0.3">
      <c r="A15" s="7" t="s">
        <v>42</v>
      </c>
      <c r="B15" s="6" t="s">
        <v>43</v>
      </c>
      <c r="C15" s="6" t="s">
        <v>53</v>
      </c>
      <c r="D15" s="15">
        <v>13</v>
      </c>
      <c r="E15" s="6">
        <v>33</v>
      </c>
      <c r="F15" s="23">
        <v>799</v>
      </c>
      <c r="G15" s="87">
        <f t="shared" si="11"/>
        <v>24.212121212121211</v>
      </c>
      <c r="H15" s="6">
        <v>158</v>
      </c>
      <c r="I15" s="6">
        <v>318</v>
      </c>
      <c r="J15" s="88">
        <f t="shared" si="12"/>
        <v>0.49685534591194969</v>
      </c>
      <c r="K15" s="89"/>
      <c r="L15" s="14"/>
      <c r="M15" s="15"/>
      <c r="N15" s="89"/>
      <c r="O15" s="6">
        <v>76</v>
      </c>
      <c r="P15" s="6">
        <v>95</v>
      </c>
      <c r="Q15" s="88">
        <f t="shared" ref="Q15:Q23" si="22">+O15/P15</f>
        <v>0.8</v>
      </c>
      <c r="R15" s="89"/>
      <c r="S15" s="6">
        <v>55</v>
      </c>
      <c r="T15" s="6">
        <v>112</v>
      </c>
      <c r="U15" s="6">
        <f t="shared" si="14"/>
        <v>167</v>
      </c>
      <c r="V15" s="87">
        <f t="shared" si="15"/>
        <v>5.0606060606060606</v>
      </c>
      <c r="W15" s="89"/>
      <c r="X15" s="6">
        <v>40</v>
      </c>
      <c r="Y15" s="87">
        <f t="shared" si="16"/>
        <v>1.2121212121212122</v>
      </c>
      <c r="Z15" s="89"/>
      <c r="AA15" s="6">
        <v>88</v>
      </c>
      <c r="AB15" s="90">
        <f t="shared" si="17"/>
        <v>2.6666666666666665</v>
      </c>
      <c r="AC15" s="89"/>
      <c r="AD15" s="6">
        <v>36</v>
      </c>
      <c r="AE15" s="6">
        <v>91</v>
      </c>
      <c r="AF15" s="87">
        <f t="shared" si="18"/>
        <v>2.7575757575757578</v>
      </c>
      <c r="AG15" s="6">
        <v>15</v>
      </c>
      <c r="AH15" s="89"/>
      <c r="AI15" s="6">
        <f t="shared" si="19"/>
        <v>392</v>
      </c>
      <c r="AJ15" s="87">
        <f t="shared" si="20"/>
        <v>11.878787878787879</v>
      </c>
      <c r="AK15" s="88">
        <f t="shared" si="21"/>
        <v>0.7309136420525657</v>
      </c>
      <c r="AL15" s="89"/>
      <c r="AM15" s="6" t="s">
        <v>292</v>
      </c>
      <c r="AN15" s="6" t="s">
        <v>118</v>
      </c>
      <c r="AO15" s="6"/>
      <c r="AP15" s="6"/>
      <c r="AQ15" s="6"/>
      <c r="AR15" s="11"/>
      <c r="AS15" s="6"/>
      <c r="AT15" s="6"/>
      <c r="AU15" s="6"/>
      <c r="AV15" s="6"/>
      <c r="AW15" s="12"/>
      <c r="AX15" s="6"/>
      <c r="AY15" s="6"/>
      <c r="AZ15" s="136"/>
      <c r="BA15" s="6"/>
      <c r="BB15" s="6"/>
      <c r="BC15" s="6"/>
      <c r="BD15" s="42"/>
      <c r="BE15" s="1"/>
      <c r="BF15" s="1"/>
      <c r="BG15" s="1"/>
      <c r="BH15" s="139"/>
      <c r="BI15" s="140"/>
      <c r="BJ15" s="140"/>
      <c r="BK15" s="1"/>
      <c r="BR15" s="1"/>
      <c r="BY15" s="42"/>
      <c r="BZ15" s="42"/>
      <c r="CA15" s="42"/>
      <c r="CB15" s="42"/>
      <c r="CC15" s="42"/>
      <c r="CD15" s="42"/>
      <c r="CE15" s="42"/>
    </row>
    <row r="16" spans="1:83" ht="16.95" customHeight="1" x14ac:dyDescent="0.3">
      <c r="A16" s="159" t="s">
        <v>42</v>
      </c>
      <c r="B16" s="160" t="s">
        <v>43</v>
      </c>
      <c r="C16" s="160" t="s">
        <v>66</v>
      </c>
      <c r="D16" s="161">
        <v>11</v>
      </c>
      <c r="E16" s="160">
        <v>34</v>
      </c>
      <c r="F16" s="162">
        <f>951</f>
        <v>951</v>
      </c>
      <c r="G16" s="163">
        <f t="shared" si="11"/>
        <v>27.970588235294116</v>
      </c>
      <c r="H16" s="160">
        <v>153</v>
      </c>
      <c r="I16" s="160">
        <v>328</v>
      </c>
      <c r="J16" s="164">
        <f t="shared" si="12"/>
        <v>0.46646341463414637</v>
      </c>
      <c r="K16" s="160"/>
      <c r="L16" s="166"/>
      <c r="M16" s="161"/>
      <c r="N16" s="160"/>
      <c r="O16" s="160">
        <v>175</v>
      </c>
      <c r="P16" s="160">
        <v>232</v>
      </c>
      <c r="Q16" s="164">
        <f t="shared" si="22"/>
        <v>0.75431034482758619</v>
      </c>
      <c r="R16" s="160"/>
      <c r="S16" s="160">
        <v>60</v>
      </c>
      <c r="T16" s="160">
        <v>81</v>
      </c>
      <c r="U16" s="160">
        <f t="shared" si="14"/>
        <v>141</v>
      </c>
      <c r="V16" s="163">
        <f t="shared" si="15"/>
        <v>4.1470588235294121</v>
      </c>
      <c r="W16" s="160"/>
      <c r="X16" s="160">
        <v>120</v>
      </c>
      <c r="Y16" s="163">
        <f t="shared" si="16"/>
        <v>3.5294117647058822</v>
      </c>
      <c r="Z16" s="160"/>
      <c r="AA16" s="160">
        <v>75</v>
      </c>
      <c r="AB16" s="165">
        <f t="shared" si="17"/>
        <v>2.2058823529411766</v>
      </c>
      <c r="AC16" s="160"/>
      <c r="AD16" s="160">
        <v>79</v>
      </c>
      <c r="AE16" s="160">
        <v>134</v>
      </c>
      <c r="AF16" s="163">
        <f t="shared" si="18"/>
        <v>3.9411764705882355</v>
      </c>
      <c r="AG16" s="160">
        <v>20</v>
      </c>
      <c r="AH16" s="160"/>
      <c r="AI16" s="160">
        <f t="shared" si="19"/>
        <v>481</v>
      </c>
      <c r="AJ16" s="163">
        <f t="shared" si="20"/>
        <v>14.147058823529411</v>
      </c>
      <c r="AK16" s="164">
        <f t="shared" si="21"/>
        <v>0.8485804416403786</v>
      </c>
      <c r="AL16" s="160"/>
      <c r="AM16" s="160" t="s">
        <v>104</v>
      </c>
      <c r="AN16" s="160" t="s">
        <v>293</v>
      </c>
      <c r="AO16" s="6"/>
      <c r="AP16" s="6"/>
      <c r="AQ16" s="6"/>
      <c r="AR16" s="11"/>
      <c r="AS16" s="6"/>
      <c r="AT16" s="6"/>
      <c r="AU16" s="6"/>
      <c r="AV16" s="6"/>
      <c r="AW16" s="12"/>
      <c r="AX16" s="6"/>
      <c r="AY16" s="6"/>
      <c r="AZ16" s="136"/>
      <c r="BA16" s="6"/>
      <c r="BB16" s="6"/>
      <c r="BC16" s="6"/>
      <c r="BD16" s="42"/>
      <c r="BE16" s="41"/>
      <c r="BF16" s="41"/>
      <c r="BG16" s="41"/>
      <c r="BH16" s="131"/>
      <c r="BI16" s="15"/>
      <c r="BJ16" s="15"/>
      <c r="BK16" s="1"/>
      <c r="BL16" s="14"/>
      <c r="BM16" s="14"/>
      <c r="BN16" s="14"/>
      <c r="BO16" s="131"/>
      <c r="BP16" s="132"/>
      <c r="BQ16" s="41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</row>
    <row r="17" spans="1:83" ht="16.95" customHeight="1" x14ac:dyDescent="0.3">
      <c r="A17" s="7" t="s">
        <v>42</v>
      </c>
      <c r="B17" s="6" t="s">
        <v>43</v>
      </c>
      <c r="C17" s="6" t="s">
        <v>69</v>
      </c>
      <c r="D17" s="15">
        <v>19</v>
      </c>
      <c r="E17" s="6">
        <v>8</v>
      </c>
      <c r="F17" s="23">
        <v>148</v>
      </c>
      <c r="G17" s="87">
        <f t="shared" si="11"/>
        <v>18.5</v>
      </c>
      <c r="H17" s="6">
        <v>28</v>
      </c>
      <c r="I17" s="6">
        <v>56</v>
      </c>
      <c r="J17" s="88">
        <f t="shared" si="12"/>
        <v>0.5</v>
      </c>
      <c r="K17" s="89"/>
      <c r="L17" s="14"/>
      <c r="M17" s="15"/>
      <c r="N17" s="89"/>
      <c r="O17" s="6">
        <v>11</v>
      </c>
      <c r="P17" s="6">
        <v>14</v>
      </c>
      <c r="Q17" s="88">
        <f t="shared" si="22"/>
        <v>0.7857142857142857</v>
      </c>
      <c r="R17" s="89"/>
      <c r="S17" s="6">
        <v>14</v>
      </c>
      <c r="T17" s="6">
        <v>23</v>
      </c>
      <c r="U17" s="6">
        <f t="shared" si="14"/>
        <v>37</v>
      </c>
      <c r="V17" s="87">
        <f t="shared" si="15"/>
        <v>4.625</v>
      </c>
      <c r="W17" s="89"/>
      <c r="X17" s="6">
        <v>1</v>
      </c>
      <c r="Y17" s="87">
        <f t="shared" si="16"/>
        <v>0.125</v>
      </c>
      <c r="Z17" s="89"/>
      <c r="AA17" s="6">
        <v>23</v>
      </c>
      <c r="AB17" s="90">
        <f t="shared" si="17"/>
        <v>2.875</v>
      </c>
      <c r="AC17" s="89"/>
      <c r="AD17" s="6">
        <v>8</v>
      </c>
      <c r="AE17" s="6">
        <v>16</v>
      </c>
      <c r="AF17" s="87">
        <f t="shared" si="18"/>
        <v>2</v>
      </c>
      <c r="AG17" s="6">
        <v>3</v>
      </c>
      <c r="AH17" s="89"/>
      <c r="AI17" s="6">
        <f t="shared" si="19"/>
        <v>67</v>
      </c>
      <c r="AJ17" s="87">
        <f t="shared" si="20"/>
        <v>8.375</v>
      </c>
      <c r="AK17" s="88">
        <f t="shared" si="21"/>
        <v>0.66216216216216217</v>
      </c>
      <c r="AL17" s="89"/>
      <c r="AM17" s="6" t="s">
        <v>398</v>
      </c>
      <c r="AN17" s="6" t="s">
        <v>397</v>
      </c>
      <c r="AO17" s="6"/>
      <c r="AP17" s="6"/>
      <c r="AQ17" s="6"/>
      <c r="AR17" s="11"/>
      <c r="AS17" s="6"/>
      <c r="AT17" s="12"/>
      <c r="AU17" s="6"/>
      <c r="AV17" s="6"/>
      <c r="AW17" s="6"/>
      <c r="AX17" s="6"/>
      <c r="AY17" s="6"/>
      <c r="AZ17" s="136"/>
      <c r="BA17" s="14"/>
      <c r="BB17" s="6"/>
      <c r="BC17" s="6"/>
      <c r="BD17" s="42"/>
      <c r="BE17" s="56"/>
      <c r="BF17" s="56"/>
      <c r="BG17" s="56"/>
      <c r="BH17" s="56"/>
      <c r="BI17" s="56"/>
      <c r="BJ17" s="56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</row>
    <row r="18" spans="1:83" ht="16.95" customHeight="1" x14ac:dyDescent="0.3">
      <c r="A18" s="159" t="s">
        <v>42</v>
      </c>
      <c r="B18" s="160" t="s">
        <v>43</v>
      </c>
      <c r="C18" s="160" t="s">
        <v>75</v>
      </c>
      <c r="D18" s="161">
        <v>34</v>
      </c>
      <c r="E18" s="160">
        <v>16</v>
      </c>
      <c r="F18" s="162">
        <v>195</v>
      </c>
      <c r="G18" s="163">
        <f t="shared" si="11"/>
        <v>12.1875</v>
      </c>
      <c r="H18" s="160">
        <v>12</v>
      </c>
      <c r="I18" s="160">
        <v>36</v>
      </c>
      <c r="J18" s="164">
        <f t="shared" si="12"/>
        <v>0.33333333333333331</v>
      </c>
      <c r="K18" s="160"/>
      <c r="L18" s="166"/>
      <c r="M18" s="161"/>
      <c r="N18" s="160"/>
      <c r="O18" s="160">
        <v>13</v>
      </c>
      <c r="P18" s="160">
        <v>25</v>
      </c>
      <c r="Q18" s="164">
        <f t="shared" si="22"/>
        <v>0.52</v>
      </c>
      <c r="R18" s="160"/>
      <c r="S18" s="160">
        <v>19</v>
      </c>
      <c r="T18" s="160">
        <v>27</v>
      </c>
      <c r="U18" s="160">
        <f t="shared" si="14"/>
        <v>46</v>
      </c>
      <c r="V18" s="163">
        <f t="shared" si="15"/>
        <v>2.875</v>
      </c>
      <c r="W18" s="160"/>
      <c r="X18" s="160">
        <v>4</v>
      </c>
      <c r="Y18" s="163">
        <f t="shared" si="16"/>
        <v>0.25</v>
      </c>
      <c r="Z18" s="160"/>
      <c r="AA18" s="160">
        <v>25</v>
      </c>
      <c r="AB18" s="165">
        <f t="shared" si="17"/>
        <v>1.5625</v>
      </c>
      <c r="AC18" s="160"/>
      <c r="AD18" s="160">
        <v>9</v>
      </c>
      <c r="AE18" s="160">
        <v>27</v>
      </c>
      <c r="AF18" s="163">
        <f t="shared" si="18"/>
        <v>1.6875</v>
      </c>
      <c r="AG18" s="160">
        <v>6</v>
      </c>
      <c r="AH18" s="160"/>
      <c r="AI18" s="160">
        <f t="shared" si="19"/>
        <v>37</v>
      </c>
      <c r="AJ18" s="163">
        <f t="shared" si="20"/>
        <v>2.3125</v>
      </c>
      <c r="AK18" s="164">
        <f t="shared" si="21"/>
        <v>0.37435897435897436</v>
      </c>
      <c r="AL18" s="164"/>
      <c r="AM18" s="160" t="s">
        <v>396</v>
      </c>
      <c r="AN18" s="160" t="s">
        <v>218</v>
      </c>
      <c r="AO18" s="6"/>
      <c r="AP18" s="6"/>
      <c r="AQ18" s="6"/>
      <c r="AR18" s="11"/>
      <c r="AS18" s="6"/>
      <c r="AT18" s="6"/>
      <c r="AU18" s="6"/>
      <c r="AV18" s="6"/>
      <c r="AW18" s="12"/>
      <c r="AX18" s="6"/>
      <c r="AY18" s="6"/>
      <c r="AZ18" s="136"/>
      <c r="BA18" s="6"/>
      <c r="BB18" s="6"/>
      <c r="BC18" s="6"/>
      <c r="BD18" s="42"/>
      <c r="BE18" s="128"/>
      <c r="BF18" s="7"/>
      <c r="BG18" s="7"/>
      <c r="BH18" s="88"/>
      <c r="BI18" s="7"/>
      <c r="BJ18" s="7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</row>
    <row r="19" spans="1:83" ht="16.95" customHeight="1" x14ac:dyDescent="0.3">
      <c r="A19" s="7" t="s">
        <v>42</v>
      </c>
      <c r="B19" s="6" t="s">
        <v>43</v>
      </c>
      <c r="C19" s="6" t="s">
        <v>81</v>
      </c>
      <c r="D19" s="15">
        <v>15</v>
      </c>
      <c r="E19" s="6">
        <v>21</v>
      </c>
      <c r="F19" s="23">
        <v>340</v>
      </c>
      <c r="G19" s="87">
        <f t="shared" si="11"/>
        <v>16.19047619047619</v>
      </c>
      <c r="H19" s="6">
        <v>35</v>
      </c>
      <c r="I19" s="6">
        <v>90</v>
      </c>
      <c r="J19" s="88">
        <f t="shared" si="12"/>
        <v>0.3888888888888889</v>
      </c>
      <c r="K19" s="89"/>
      <c r="L19" s="6"/>
      <c r="M19" s="15"/>
      <c r="N19" s="89"/>
      <c r="O19" s="6">
        <v>24</v>
      </c>
      <c r="P19" s="6">
        <v>43</v>
      </c>
      <c r="Q19" s="88">
        <f t="shared" si="22"/>
        <v>0.55813953488372092</v>
      </c>
      <c r="R19" s="89"/>
      <c r="S19" s="6">
        <v>9</v>
      </c>
      <c r="T19" s="6">
        <v>12</v>
      </c>
      <c r="U19" s="6">
        <f t="shared" si="14"/>
        <v>21</v>
      </c>
      <c r="V19" s="87">
        <f t="shared" si="15"/>
        <v>1</v>
      </c>
      <c r="W19" s="89"/>
      <c r="X19" s="6">
        <v>28</v>
      </c>
      <c r="Y19" s="87">
        <f t="shared" si="16"/>
        <v>1.3333333333333333</v>
      </c>
      <c r="Z19" s="89"/>
      <c r="AA19" s="6">
        <v>64</v>
      </c>
      <c r="AB19" s="90">
        <f t="shared" si="17"/>
        <v>3.0476190476190474</v>
      </c>
      <c r="AC19" s="89"/>
      <c r="AD19" s="6">
        <v>19</v>
      </c>
      <c r="AE19" s="6">
        <v>63</v>
      </c>
      <c r="AF19" s="87">
        <f t="shared" si="18"/>
        <v>3</v>
      </c>
      <c r="AG19" s="6">
        <v>1</v>
      </c>
      <c r="AH19" s="89"/>
      <c r="AI19" s="6">
        <f t="shared" si="19"/>
        <v>94</v>
      </c>
      <c r="AJ19" s="87">
        <f t="shared" si="20"/>
        <v>4.4761904761904763</v>
      </c>
      <c r="AK19" s="88">
        <f t="shared" si="21"/>
        <v>0.37352941176470589</v>
      </c>
      <c r="AL19" s="89"/>
      <c r="AM19" s="6" t="s">
        <v>104</v>
      </c>
      <c r="AN19" s="6" t="s">
        <v>287</v>
      </c>
      <c r="AO19" s="6"/>
      <c r="AP19" s="6"/>
      <c r="AQ19" s="6"/>
      <c r="AR19" s="11"/>
      <c r="AS19" s="6"/>
      <c r="AT19" s="6"/>
      <c r="AU19" s="6"/>
      <c r="AV19" s="6"/>
      <c r="AW19" s="12"/>
      <c r="AX19" s="6"/>
      <c r="AY19" s="6"/>
      <c r="AZ19" s="136"/>
      <c r="BA19" s="6"/>
      <c r="BB19" s="6"/>
      <c r="BC19" s="6"/>
      <c r="BD19" s="42"/>
      <c r="BE19" s="6"/>
      <c r="BF19" s="7"/>
      <c r="BG19" s="7"/>
      <c r="BH19" s="88"/>
      <c r="BI19" s="7"/>
      <c r="BJ19" s="7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</row>
    <row r="20" spans="1:83" ht="16.95" customHeight="1" x14ac:dyDescent="0.3">
      <c r="A20" s="159" t="s">
        <v>42</v>
      </c>
      <c r="B20" s="160" t="s">
        <v>43</v>
      </c>
      <c r="C20" s="160" t="s">
        <v>59</v>
      </c>
      <c r="D20" s="161">
        <v>20</v>
      </c>
      <c r="E20" s="160">
        <v>31</v>
      </c>
      <c r="F20" s="162">
        <f>1035</f>
        <v>1035</v>
      </c>
      <c r="G20" s="163">
        <f t="shared" si="11"/>
        <v>33.387096774193552</v>
      </c>
      <c r="H20" s="160">
        <v>114</v>
      </c>
      <c r="I20" s="160">
        <v>316</v>
      </c>
      <c r="J20" s="164">
        <f t="shared" si="12"/>
        <v>0.36075949367088606</v>
      </c>
      <c r="K20" s="160"/>
      <c r="L20" s="166"/>
      <c r="M20" s="159"/>
      <c r="N20" s="160"/>
      <c r="O20" s="160">
        <v>65</v>
      </c>
      <c r="P20" s="160">
        <v>103</v>
      </c>
      <c r="Q20" s="164">
        <f t="shared" si="22"/>
        <v>0.6310679611650486</v>
      </c>
      <c r="R20" s="160"/>
      <c r="S20" s="160">
        <v>28</v>
      </c>
      <c r="T20" s="160">
        <v>95</v>
      </c>
      <c r="U20" s="160">
        <f t="shared" si="14"/>
        <v>123</v>
      </c>
      <c r="V20" s="163">
        <f t="shared" si="15"/>
        <v>3.967741935483871</v>
      </c>
      <c r="W20" s="160"/>
      <c r="X20" s="160">
        <v>158</v>
      </c>
      <c r="Y20" s="163">
        <f t="shared" si="16"/>
        <v>5.096774193548387</v>
      </c>
      <c r="Z20" s="160"/>
      <c r="AA20" s="160">
        <v>94</v>
      </c>
      <c r="AB20" s="165">
        <f t="shared" si="17"/>
        <v>3.032258064516129</v>
      </c>
      <c r="AC20" s="160"/>
      <c r="AD20" s="160">
        <v>79</v>
      </c>
      <c r="AE20" s="160">
        <v>123</v>
      </c>
      <c r="AF20" s="163">
        <f t="shared" si="18"/>
        <v>3.967741935483871</v>
      </c>
      <c r="AG20" s="160">
        <v>7</v>
      </c>
      <c r="AH20" s="160"/>
      <c r="AI20" s="160">
        <f t="shared" si="19"/>
        <v>293</v>
      </c>
      <c r="AJ20" s="163">
        <f t="shared" si="20"/>
        <v>9.4516129032258061</v>
      </c>
      <c r="AK20" s="164">
        <f t="shared" si="21"/>
        <v>0.66473429951690821</v>
      </c>
      <c r="AL20" s="160"/>
      <c r="AM20" s="160" t="s">
        <v>294</v>
      </c>
      <c r="AN20" s="160" t="s">
        <v>211</v>
      </c>
      <c r="AO20" s="6"/>
      <c r="AP20" s="6"/>
      <c r="AQ20" s="6"/>
      <c r="AR20" s="11"/>
      <c r="AS20" s="6"/>
      <c r="AT20" s="12"/>
      <c r="AU20" s="6"/>
      <c r="AV20" s="6"/>
      <c r="AW20" s="6"/>
      <c r="AX20" s="6"/>
      <c r="AY20" s="6"/>
      <c r="AZ20" s="136"/>
      <c r="BA20" s="126"/>
      <c r="BB20" s="6"/>
      <c r="BC20" s="6"/>
      <c r="BD20" s="42"/>
      <c r="BE20" s="6"/>
      <c r="BF20" s="7"/>
      <c r="BG20" s="7"/>
      <c r="BH20" s="88"/>
      <c r="BI20" s="7"/>
      <c r="BJ20" s="7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</row>
    <row r="21" spans="1:83" ht="16.95" customHeight="1" x14ac:dyDescent="0.3">
      <c r="A21" s="7" t="s">
        <v>42</v>
      </c>
      <c r="B21" s="6" t="s">
        <v>43</v>
      </c>
      <c r="C21" s="6" t="s">
        <v>56</v>
      </c>
      <c r="D21" s="15">
        <v>23</v>
      </c>
      <c r="E21" s="6">
        <v>28</v>
      </c>
      <c r="F21" s="23">
        <v>1056</v>
      </c>
      <c r="G21" s="87">
        <f t="shared" si="11"/>
        <v>37.714285714285715</v>
      </c>
      <c r="H21" s="6">
        <v>191</v>
      </c>
      <c r="I21" s="6">
        <v>464</v>
      </c>
      <c r="J21" s="88">
        <f t="shared" si="12"/>
        <v>0.41163793103448276</v>
      </c>
      <c r="K21" s="89"/>
      <c r="L21" s="14"/>
      <c r="M21" s="15"/>
      <c r="N21" s="89"/>
      <c r="O21" s="6">
        <v>136</v>
      </c>
      <c r="P21" s="6">
        <v>194</v>
      </c>
      <c r="Q21" s="88">
        <f t="shared" si="22"/>
        <v>0.7010309278350515</v>
      </c>
      <c r="R21" s="89"/>
      <c r="S21" s="6">
        <v>51</v>
      </c>
      <c r="T21" s="6">
        <v>164</v>
      </c>
      <c r="U21" s="6">
        <f t="shared" si="14"/>
        <v>215</v>
      </c>
      <c r="V21" s="87">
        <f t="shared" si="15"/>
        <v>7.6785714285714288</v>
      </c>
      <c r="W21" s="89"/>
      <c r="X21" s="6">
        <v>106</v>
      </c>
      <c r="Y21" s="87">
        <f t="shared" si="16"/>
        <v>3.7857142857142856</v>
      </c>
      <c r="Z21" s="89"/>
      <c r="AA21" s="6">
        <v>81</v>
      </c>
      <c r="AB21" s="90">
        <f t="shared" si="17"/>
        <v>2.8928571428571428</v>
      </c>
      <c r="AC21" s="89"/>
      <c r="AD21" s="6">
        <v>47</v>
      </c>
      <c r="AE21" s="6">
        <v>177</v>
      </c>
      <c r="AF21" s="87">
        <f t="shared" si="18"/>
        <v>6.3214285714285712</v>
      </c>
      <c r="AG21" s="6">
        <v>26</v>
      </c>
      <c r="AH21" s="89"/>
      <c r="AI21" s="6">
        <f t="shared" si="19"/>
        <v>518</v>
      </c>
      <c r="AJ21" s="87">
        <f t="shared" si="20"/>
        <v>18.5</v>
      </c>
      <c r="AK21" s="88">
        <f t="shared" si="21"/>
        <v>0.77178030303030298</v>
      </c>
      <c r="AL21" s="89"/>
      <c r="AM21" s="6" t="s">
        <v>288</v>
      </c>
      <c r="AN21" s="6" t="s">
        <v>118</v>
      </c>
      <c r="AO21" s="1"/>
      <c r="AP21" s="6"/>
      <c r="AQ21" s="6"/>
      <c r="AR21" s="11"/>
      <c r="AS21" s="6"/>
      <c r="AT21" s="6"/>
      <c r="AU21" s="6"/>
      <c r="AV21" s="6"/>
      <c r="AW21" s="12"/>
      <c r="AX21" s="6"/>
      <c r="AY21" s="6"/>
      <c r="AZ21" s="136"/>
      <c r="BA21" s="6"/>
      <c r="BB21" s="6"/>
      <c r="BC21" s="6"/>
      <c r="BD21" s="42"/>
      <c r="BE21" s="6"/>
      <c r="BF21" s="7"/>
      <c r="BG21" s="7"/>
      <c r="BH21" s="88"/>
      <c r="BI21" s="7"/>
      <c r="BJ21" s="7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</row>
    <row r="22" spans="1:83" ht="16.95" customHeight="1" x14ac:dyDescent="0.3">
      <c r="A22" s="159" t="s">
        <v>42</v>
      </c>
      <c r="B22" s="160" t="s">
        <v>43</v>
      </c>
      <c r="C22" s="160" t="s">
        <v>62</v>
      </c>
      <c r="D22" s="161">
        <v>33</v>
      </c>
      <c r="E22" s="160">
        <v>34</v>
      </c>
      <c r="F22" s="162">
        <v>1185</v>
      </c>
      <c r="G22" s="163">
        <f t="shared" si="11"/>
        <v>34.852941176470587</v>
      </c>
      <c r="H22" s="160">
        <v>267</v>
      </c>
      <c r="I22" s="160">
        <v>413</v>
      </c>
      <c r="J22" s="164">
        <f t="shared" si="12"/>
        <v>0.64648910411622273</v>
      </c>
      <c r="K22" s="160"/>
      <c r="L22" s="166"/>
      <c r="M22" s="161"/>
      <c r="N22" s="160"/>
      <c r="O22" s="160">
        <v>177</v>
      </c>
      <c r="P22" s="160">
        <v>267</v>
      </c>
      <c r="Q22" s="164">
        <f t="shared" si="22"/>
        <v>0.6629213483146067</v>
      </c>
      <c r="R22" s="160"/>
      <c r="S22" s="160">
        <v>115</v>
      </c>
      <c r="T22" s="160">
        <v>234</v>
      </c>
      <c r="U22" s="160">
        <f t="shared" si="14"/>
        <v>349</v>
      </c>
      <c r="V22" s="163">
        <f t="shared" si="15"/>
        <v>10.264705882352942</v>
      </c>
      <c r="W22" s="160"/>
      <c r="X22" s="160">
        <v>44</v>
      </c>
      <c r="Y22" s="163">
        <f t="shared" si="16"/>
        <v>1.2941176470588236</v>
      </c>
      <c r="Z22" s="160"/>
      <c r="AA22" s="160">
        <v>179</v>
      </c>
      <c r="AB22" s="165">
        <f t="shared" si="17"/>
        <v>5.2647058823529411</v>
      </c>
      <c r="AC22" s="160"/>
      <c r="AD22" s="160">
        <v>49</v>
      </c>
      <c r="AE22" s="160">
        <v>148</v>
      </c>
      <c r="AF22" s="163">
        <f t="shared" si="18"/>
        <v>4.3529411764705879</v>
      </c>
      <c r="AG22" s="160">
        <v>21</v>
      </c>
      <c r="AH22" s="160"/>
      <c r="AI22" s="160">
        <f t="shared" si="19"/>
        <v>711</v>
      </c>
      <c r="AJ22" s="163">
        <f t="shared" si="20"/>
        <v>20.911764705882351</v>
      </c>
      <c r="AK22" s="164">
        <f t="shared" si="21"/>
        <v>0.8852320675105485</v>
      </c>
      <c r="AL22" s="160"/>
      <c r="AM22" s="160" t="s">
        <v>224</v>
      </c>
      <c r="AN22" s="160" t="s">
        <v>98</v>
      </c>
      <c r="AO22" s="1"/>
      <c r="AP22" s="6"/>
      <c r="AQ22" s="11"/>
      <c r="AR22" s="11"/>
      <c r="AS22" s="6"/>
      <c r="AT22" s="6"/>
      <c r="AU22" s="6"/>
      <c r="AV22" s="6"/>
      <c r="AW22" s="12"/>
      <c r="AX22" s="6"/>
      <c r="AY22" s="6"/>
      <c r="AZ22" s="136"/>
      <c r="BA22" s="6"/>
      <c r="BB22" s="6"/>
      <c r="BC22" s="6"/>
      <c r="BD22" s="42"/>
      <c r="BE22" s="6"/>
      <c r="BF22" s="7"/>
      <c r="BG22" s="7"/>
      <c r="BH22" s="6"/>
      <c r="BI22" s="7"/>
      <c r="BJ22" s="7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</row>
    <row r="23" spans="1:83" ht="16.95" customHeight="1" x14ac:dyDescent="0.3">
      <c r="A23" s="7" t="s">
        <v>42</v>
      </c>
      <c r="B23" s="6" t="s">
        <v>43</v>
      </c>
      <c r="C23" s="128" t="s">
        <v>399</v>
      </c>
      <c r="D23" s="157"/>
      <c r="E23" s="6">
        <v>2</v>
      </c>
      <c r="F23" s="23">
        <v>15</v>
      </c>
      <c r="G23" s="87">
        <f t="shared" si="11"/>
        <v>7.5</v>
      </c>
      <c r="H23" s="92">
        <v>1</v>
      </c>
      <c r="I23" s="6">
        <v>3</v>
      </c>
      <c r="J23" s="88">
        <f t="shared" si="12"/>
        <v>0.33333333333333331</v>
      </c>
      <c r="K23" s="89"/>
      <c r="L23" s="6"/>
      <c r="M23" s="6"/>
      <c r="N23" s="89"/>
      <c r="O23" s="92">
        <v>1</v>
      </c>
      <c r="P23" s="92">
        <v>2</v>
      </c>
      <c r="Q23" s="88">
        <f t="shared" si="22"/>
        <v>0.5</v>
      </c>
      <c r="R23" s="89"/>
      <c r="S23" s="92">
        <v>1</v>
      </c>
      <c r="T23" s="92">
        <v>1</v>
      </c>
      <c r="U23" s="92">
        <f t="shared" si="14"/>
        <v>2</v>
      </c>
      <c r="V23" s="6">
        <f t="shared" si="15"/>
        <v>1</v>
      </c>
      <c r="W23" s="89"/>
      <c r="X23" s="6">
        <v>0</v>
      </c>
      <c r="Y23" s="6">
        <f t="shared" si="16"/>
        <v>0</v>
      </c>
      <c r="Z23" s="89"/>
      <c r="AA23" s="92">
        <v>2</v>
      </c>
      <c r="AB23" s="6">
        <f t="shared" si="17"/>
        <v>1</v>
      </c>
      <c r="AC23" s="89"/>
      <c r="AD23" s="6">
        <v>0</v>
      </c>
      <c r="AE23" s="92">
        <v>1</v>
      </c>
      <c r="AF23" s="6">
        <f t="shared" si="18"/>
        <v>0.5</v>
      </c>
      <c r="AG23" s="6">
        <v>0</v>
      </c>
      <c r="AH23" s="89"/>
      <c r="AI23" s="6">
        <f t="shared" si="19"/>
        <v>3</v>
      </c>
      <c r="AJ23" s="6">
        <f t="shared" si="20"/>
        <v>1.5</v>
      </c>
      <c r="AK23" s="88">
        <f t="shared" si="21"/>
        <v>0.26666666666666666</v>
      </c>
      <c r="AL23" s="89"/>
      <c r="AM23" s="6" t="s">
        <v>411</v>
      </c>
      <c r="AN23" s="158"/>
      <c r="AO23" s="1"/>
      <c r="AP23" s="6"/>
      <c r="AQ23" s="6"/>
      <c r="AR23" s="11"/>
      <c r="AS23" s="6"/>
      <c r="AT23" s="6"/>
      <c r="AU23" s="6"/>
      <c r="AV23" s="6"/>
      <c r="AW23" s="12"/>
      <c r="AX23" s="6"/>
      <c r="AY23" s="6"/>
      <c r="AZ23" s="136"/>
      <c r="BA23" s="6"/>
      <c r="BB23" s="6"/>
      <c r="BC23" s="6"/>
      <c r="BD23" s="42"/>
      <c r="BE23" s="128"/>
      <c r="BF23" s="7"/>
      <c r="BG23" s="7"/>
      <c r="BH23" s="88"/>
      <c r="BI23" s="7"/>
      <c r="BJ23" s="7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</row>
    <row r="24" spans="1:83" x14ac:dyDescent="0.3">
      <c r="A24" s="1"/>
      <c r="B24" s="6"/>
      <c r="C24" s="1"/>
      <c r="D24" s="13"/>
      <c r="E24" s="1"/>
      <c r="F24" s="17" t="s">
        <v>84</v>
      </c>
      <c r="G24" s="16" t="s">
        <v>84</v>
      </c>
      <c r="H24" s="16" t="s">
        <v>84</v>
      </c>
      <c r="I24" s="16" t="s">
        <v>84</v>
      </c>
      <c r="J24" s="16" t="s">
        <v>84</v>
      </c>
      <c r="K24" s="44"/>
      <c r="L24" s="1"/>
      <c r="M24" s="1"/>
      <c r="N24" s="44"/>
      <c r="O24" s="16" t="s">
        <v>84</v>
      </c>
      <c r="P24" s="16" t="s">
        <v>84</v>
      </c>
      <c r="Q24" s="16" t="s">
        <v>84</v>
      </c>
      <c r="R24" s="44"/>
      <c r="S24" s="16" t="s">
        <v>84</v>
      </c>
      <c r="T24" s="16" t="s">
        <v>84</v>
      </c>
      <c r="U24" s="16" t="s">
        <v>84</v>
      </c>
      <c r="V24" s="16" t="s">
        <v>84</v>
      </c>
      <c r="W24" s="44"/>
      <c r="X24" s="16" t="s">
        <v>84</v>
      </c>
      <c r="Y24" s="16" t="s">
        <v>84</v>
      </c>
      <c r="Z24" s="44"/>
      <c r="AA24" s="16" t="s">
        <v>84</v>
      </c>
      <c r="AB24" s="18" t="s">
        <v>84</v>
      </c>
      <c r="AC24" s="45"/>
      <c r="AD24" s="16" t="s">
        <v>84</v>
      </c>
      <c r="AE24" s="16" t="s">
        <v>84</v>
      </c>
      <c r="AF24" s="16" t="s">
        <v>84</v>
      </c>
      <c r="AG24" s="16" t="s">
        <v>84</v>
      </c>
      <c r="AH24" s="44"/>
      <c r="AI24" s="16" t="s">
        <v>84</v>
      </c>
      <c r="AJ24" s="16" t="s">
        <v>84</v>
      </c>
      <c r="AK24" s="19" t="s">
        <v>84</v>
      </c>
      <c r="AL24" s="46"/>
      <c r="AM24" s="6"/>
      <c r="AN24" s="6"/>
      <c r="AO24" s="1"/>
      <c r="AP24" s="6"/>
      <c r="AQ24" s="6"/>
      <c r="AR24" s="11"/>
      <c r="AS24" s="6"/>
      <c r="AT24" s="12"/>
      <c r="AU24" s="6"/>
      <c r="AV24" s="6"/>
      <c r="AW24" s="6"/>
      <c r="AX24" s="6"/>
      <c r="AY24" s="6"/>
      <c r="AZ24" s="136"/>
      <c r="BA24" s="6"/>
      <c r="BB24" s="6"/>
      <c r="BC24" s="6"/>
      <c r="BD24" s="42"/>
      <c r="BE24" s="6"/>
      <c r="BF24" s="7"/>
      <c r="BG24" s="7"/>
      <c r="BH24" s="88"/>
      <c r="BI24" s="7"/>
      <c r="BJ24" s="7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</row>
    <row r="25" spans="1:83" x14ac:dyDescent="0.3">
      <c r="A25" s="31" t="s">
        <v>42</v>
      </c>
      <c r="B25" s="32" t="s">
        <v>43</v>
      </c>
      <c r="C25" s="32"/>
      <c r="D25" s="31"/>
      <c r="E25" s="30">
        <v>34</v>
      </c>
      <c r="F25" s="33">
        <f>SUM(F5:F24)</f>
        <v>8235</v>
      </c>
      <c r="G25" s="34"/>
      <c r="H25" s="33">
        <f>SUM(H5:H24)</f>
        <v>1281</v>
      </c>
      <c r="I25" s="33">
        <f>SUM(I5:I24)</f>
        <v>2810</v>
      </c>
      <c r="J25" s="35">
        <f>+H25/I25</f>
        <v>0.45587188612099644</v>
      </c>
      <c r="K25" s="36"/>
      <c r="L25" s="36"/>
      <c r="M25" s="36"/>
      <c r="N25" s="36"/>
      <c r="O25" s="33">
        <f>SUM(O5:O24)</f>
        <v>875</v>
      </c>
      <c r="P25" s="33">
        <f>SUM(P5:P24)</f>
        <v>1266</v>
      </c>
      <c r="Q25" s="35">
        <f>+O25/P25</f>
        <v>0.69115323854660349</v>
      </c>
      <c r="R25" s="36"/>
      <c r="S25" s="33">
        <f>SUM(S5:S24)</f>
        <v>467</v>
      </c>
      <c r="T25" s="33">
        <f>SUM(T5:T24)</f>
        <v>1061</v>
      </c>
      <c r="U25" s="33">
        <f>SUM(U5:U24)</f>
        <v>1528</v>
      </c>
      <c r="V25" s="34">
        <f>+U25/E25</f>
        <v>44.941176470588232</v>
      </c>
      <c r="W25" s="36"/>
      <c r="X25" s="33">
        <f>SUM(X5:X24)</f>
        <v>757</v>
      </c>
      <c r="Y25" s="34">
        <f>+X25/E25</f>
        <v>22.264705882352942</v>
      </c>
      <c r="Z25" s="34"/>
      <c r="AA25" s="33">
        <f>SUM(AA5:AA24)</f>
        <v>904</v>
      </c>
      <c r="AB25" s="37">
        <f>+AA25/E25</f>
        <v>26.588235294117649</v>
      </c>
      <c r="AC25" s="37"/>
      <c r="AD25" s="33">
        <f>SUM(AD5:AD24)</f>
        <v>432</v>
      </c>
      <c r="AE25" s="33">
        <f>SUM(AE5:AE24)</f>
        <v>1102</v>
      </c>
      <c r="AF25" s="34">
        <f>+AE25/E25</f>
        <v>32.411764705882355</v>
      </c>
      <c r="AG25" s="33">
        <f>SUM(AG5:AG24)</f>
        <v>137</v>
      </c>
      <c r="AH25" s="36"/>
      <c r="AI25" s="33">
        <f>SUM(AI5:AI24)</f>
        <v>3437</v>
      </c>
      <c r="AJ25" s="34">
        <f>+AI25/E25</f>
        <v>101.08823529411765</v>
      </c>
      <c r="AK25" s="35">
        <f>(+(AI25)+(U25)+(2*X25)+(AD25)-(AE25))/F25</f>
        <v>0.70540376442015784</v>
      </c>
      <c r="AL25" s="1"/>
      <c r="AM25" s="1"/>
      <c r="AN25" s="1"/>
      <c r="AO25" s="1"/>
      <c r="AP25" s="6"/>
      <c r="AQ25" s="6"/>
      <c r="AR25" s="11"/>
      <c r="AS25" s="6"/>
      <c r="AT25" s="6"/>
      <c r="AU25" s="6"/>
      <c r="AV25" s="6"/>
      <c r="AW25" s="12"/>
      <c r="AX25" s="6"/>
      <c r="AY25" s="6"/>
      <c r="AZ25" s="136"/>
      <c r="BA25" s="6"/>
      <c r="BB25" s="6"/>
      <c r="BC25" s="6"/>
      <c r="BD25" s="42"/>
      <c r="BE25" s="6"/>
      <c r="BF25" s="7"/>
      <c r="BG25" s="7"/>
      <c r="BH25" s="88"/>
      <c r="BI25" s="7"/>
      <c r="BJ25" s="7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</row>
    <row r="26" spans="1:83" x14ac:dyDescent="0.3">
      <c r="A26" s="1"/>
      <c r="B26" s="1"/>
      <c r="C26" s="1"/>
      <c r="D26" s="13"/>
      <c r="E26" s="13">
        <v>34</v>
      </c>
      <c r="F26" s="1" t="s">
        <v>285</v>
      </c>
      <c r="G26" s="38">
        <f>34*240</f>
        <v>8160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6" t="s">
        <v>410</v>
      </c>
      <c r="AJ26" s="1"/>
      <c r="AK26" s="1"/>
      <c r="AL26" s="1"/>
      <c r="AM26" s="1"/>
      <c r="AN26" s="1"/>
      <c r="AO26" s="1"/>
      <c r="AP26" s="6"/>
      <c r="AQ26" s="6"/>
      <c r="AR26" s="11"/>
      <c r="AS26" s="6"/>
      <c r="AT26" s="6"/>
      <c r="AU26" s="6"/>
      <c r="AV26" s="6"/>
      <c r="AW26" s="12"/>
      <c r="AX26" s="6"/>
      <c r="AY26" s="6"/>
      <c r="AZ26" s="136"/>
      <c r="BA26" s="6"/>
      <c r="BB26" s="6"/>
      <c r="BC26" s="6"/>
      <c r="BD26" s="42"/>
      <c r="BE26" s="1"/>
      <c r="BF26" s="13"/>
      <c r="BG26" s="13"/>
      <c r="BH26" s="8"/>
      <c r="BI26" s="13"/>
      <c r="BJ26" s="13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</row>
    <row r="27" spans="1:83" x14ac:dyDescent="0.3">
      <c r="A27" s="1"/>
      <c r="B27" s="1"/>
      <c r="C27" s="1"/>
      <c r="D27" s="13" t="s">
        <v>143</v>
      </c>
      <c r="E27" s="13">
        <v>3</v>
      </c>
      <c r="F27" s="1" t="s">
        <v>286</v>
      </c>
      <c r="G27" s="1">
        <v>75</v>
      </c>
      <c r="H27" s="39">
        <f>SUM(G26:G27)</f>
        <v>8235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0"/>
      <c r="AF27" s="5"/>
      <c r="AG27" s="5"/>
      <c r="AH27" s="15"/>
      <c r="AI27" s="85">
        <f>+H25*2</f>
        <v>2562</v>
      </c>
      <c r="AJ27" s="98" t="s">
        <v>387</v>
      </c>
      <c r="AK27" s="15"/>
      <c r="AL27" s="1"/>
      <c r="AM27" s="1"/>
      <c r="AN27" s="1"/>
      <c r="AO27" s="1"/>
      <c r="AP27" s="6"/>
      <c r="AQ27" s="6"/>
      <c r="AR27" s="11"/>
      <c r="AS27" s="6"/>
      <c r="AT27" s="6"/>
      <c r="AU27" s="6"/>
      <c r="AV27" s="6"/>
      <c r="AW27" s="12"/>
      <c r="AX27" s="6"/>
      <c r="AY27" s="6"/>
      <c r="AZ27" s="136"/>
      <c r="BA27" s="6"/>
      <c r="BB27" s="6"/>
      <c r="BC27" s="6"/>
      <c r="BD27" s="42"/>
      <c r="BE27" s="1"/>
      <c r="BF27" s="56"/>
      <c r="BG27" s="56"/>
      <c r="BH27" s="60"/>
      <c r="BI27" s="138"/>
      <c r="BJ27" s="138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</row>
    <row r="28" spans="1:83" x14ac:dyDescent="0.3">
      <c r="A28" s="1"/>
      <c r="B28" s="114"/>
      <c r="C28" s="125"/>
      <c r="D28" s="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0"/>
      <c r="AF28" s="21"/>
      <c r="AG28" s="22"/>
      <c r="AH28" s="15"/>
      <c r="AI28" s="145">
        <f>+L25*1</f>
        <v>0</v>
      </c>
      <c r="AJ28" s="98" t="s">
        <v>388</v>
      </c>
      <c r="AK28" s="15"/>
      <c r="AL28" s="1"/>
      <c r="AM28" s="1"/>
      <c r="AN28" s="1"/>
      <c r="AO28" s="1"/>
      <c r="AP28" s="6"/>
      <c r="AQ28" s="6"/>
      <c r="AR28" s="11"/>
      <c r="AS28" s="6"/>
      <c r="AT28" s="12"/>
      <c r="AU28" s="6"/>
      <c r="AV28" s="6"/>
      <c r="AW28" s="6"/>
      <c r="AX28" s="6"/>
      <c r="AY28" s="6"/>
      <c r="AZ28" s="136"/>
      <c r="BA28" s="6"/>
      <c r="BB28" s="6"/>
      <c r="BC28" s="6"/>
      <c r="BD28" s="42"/>
      <c r="BE28" s="1"/>
      <c r="BF28" s="1"/>
      <c r="BG28" s="1"/>
      <c r="BH28" s="139"/>
      <c r="BI28" s="140"/>
      <c r="BJ28" s="140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</row>
    <row r="29" spans="1:83" x14ac:dyDescent="0.3">
      <c r="B29" s="6"/>
      <c r="C29" s="42"/>
      <c r="D29" s="4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0"/>
      <c r="AF29" s="21"/>
      <c r="AG29" s="22"/>
      <c r="AH29" s="15"/>
      <c r="AI29" s="145">
        <f>+O25</f>
        <v>875</v>
      </c>
      <c r="AJ29" s="99" t="s">
        <v>389</v>
      </c>
      <c r="AK29" s="15"/>
      <c r="AL29" s="1"/>
      <c r="AM29" s="1"/>
      <c r="AN29" s="1"/>
      <c r="AO29" s="1"/>
      <c r="AP29" s="6"/>
      <c r="AQ29" s="6"/>
      <c r="AR29" s="11"/>
      <c r="AS29" s="6"/>
      <c r="AT29" s="12"/>
      <c r="AU29" s="6"/>
      <c r="AV29" s="6"/>
      <c r="AW29" s="6"/>
      <c r="AX29" s="6"/>
      <c r="AY29" s="6"/>
      <c r="AZ29" s="136"/>
      <c r="BA29" s="6"/>
      <c r="BB29" s="6"/>
      <c r="BC29" s="6"/>
      <c r="BD29" s="42"/>
      <c r="BE29" s="42"/>
      <c r="BF29" s="42"/>
      <c r="BG29" s="42"/>
      <c r="BH29" s="42"/>
      <c r="BI29" s="135"/>
      <c r="BJ29" s="135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</row>
    <row r="30" spans="1:83" x14ac:dyDescent="0.3">
      <c r="B30" s="6"/>
      <c r="C30" s="6"/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06">
        <f>SUM(AI27:AI29)</f>
        <v>3437</v>
      </c>
      <c r="AJ30" s="1"/>
      <c r="AK30" s="1"/>
      <c r="AL30" s="1"/>
      <c r="AM30" s="1"/>
      <c r="AN30" s="1"/>
      <c r="AO30" s="1"/>
      <c r="AP30" s="6"/>
      <c r="AQ30" s="6"/>
      <c r="AR30" s="11"/>
      <c r="AS30" s="6"/>
      <c r="AT30" s="6"/>
      <c r="AU30" s="6"/>
      <c r="AV30" s="6"/>
      <c r="AW30" s="12"/>
      <c r="AX30" s="6"/>
      <c r="AY30" s="6"/>
      <c r="AZ30" s="136"/>
      <c r="BA30" s="20"/>
      <c r="BB30" s="6"/>
      <c r="BC30" s="6"/>
      <c r="BD30" s="42"/>
      <c r="BE30" s="128"/>
      <c r="BF30" s="7"/>
      <c r="BG30" s="7"/>
      <c r="BH30" s="88"/>
      <c r="BI30" s="7"/>
      <c r="BJ30" s="7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</row>
    <row r="31" spans="1:83" x14ac:dyDescent="0.3">
      <c r="A31" s="1"/>
      <c r="C31" s="86"/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6"/>
      <c r="AQ31" s="6"/>
      <c r="AR31" s="11"/>
      <c r="AS31" s="6"/>
      <c r="AT31" s="6"/>
      <c r="AU31" s="6"/>
      <c r="AV31" s="6"/>
      <c r="AW31" s="12"/>
      <c r="AX31" s="6"/>
      <c r="AY31" s="6"/>
      <c r="AZ31" s="136"/>
      <c r="BA31" s="14"/>
      <c r="BB31" s="6"/>
      <c r="BC31" s="6"/>
      <c r="BD31" s="42"/>
      <c r="BE31" s="6"/>
      <c r="BF31" s="7"/>
      <c r="BG31" s="7"/>
      <c r="BH31" s="88"/>
      <c r="BI31" s="7"/>
      <c r="BJ31" s="7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</row>
    <row r="32" spans="1:83" x14ac:dyDescent="0.3">
      <c r="A32" s="1"/>
      <c r="B32" s="6"/>
      <c r="C32" s="86"/>
      <c r="D32" s="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6"/>
      <c r="AQ32" s="6"/>
      <c r="AR32" s="11"/>
      <c r="AS32" s="6"/>
      <c r="AT32" s="6"/>
      <c r="AU32" s="6"/>
      <c r="AV32" s="6"/>
      <c r="AW32" s="12"/>
      <c r="AX32" s="6"/>
      <c r="AY32" s="6"/>
      <c r="AZ32" s="136"/>
      <c r="BA32" s="14"/>
      <c r="BB32" s="6"/>
      <c r="BC32" s="6"/>
      <c r="BD32" s="42"/>
      <c r="BE32" s="6"/>
      <c r="BF32" s="7"/>
      <c r="BG32" s="7"/>
      <c r="BH32" s="88"/>
      <c r="BI32" s="7"/>
      <c r="BJ32" s="7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</row>
    <row r="33" spans="1:83" x14ac:dyDescent="0.3">
      <c r="A33" s="1"/>
      <c r="B33" s="6"/>
      <c r="C33" s="6"/>
      <c r="D33" s="13"/>
      <c r="E33" s="13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6"/>
      <c r="AQ33" s="11"/>
      <c r="AR33" s="11"/>
      <c r="AS33" s="6"/>
      <c r="AT33" s="12"/>
      <c r="AU33" s="6"/>
      <c r="AV33" s="6"/>
      <c r="AW33" s="6"/>
      <c r="AX33" s="6"/>
      <c r="AY33" s="6"/>
      <c r="AZ33" s="136"/>
      <c r="BA33" s="6"/>
      <c r="BB33" s="6"/>
      <c r="BC33" s="6"/>
      <c r="BD33" s="42"/>
      <c r="BE33" s="6"/>
      <c r="BF33" s="7"/>
      <c r="BG33" s="7"/>
      <c r="BH33" s="88"/>
      <c r="BI33" s="7"/>
      <c r="BJ33" s="7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</row>
    <row r="34" spans="1:83" x14ac:dyDescent="0.3">
      <c r="A34" s="1"/>
      <c r="B34" s="6"/>
      <c r="C34" s="6"/>
      <c r="D34" s="1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6"/>
      <c r="AQ34" s="6"/>
      <c r="AR34" s="11"/>
      <c r="AS34" s="6"/>
      <c r="AT34" s="6"/>
      <c r="AU34" s="6"/>
      <c r="AV34" s="6"/>
      <c r="AW34" s="12"/>
      <c r="AX34" s="6"/>
      <c r="AY34" s="6"/>
      <c r="AZ34" s="136"/>
      <c r="BA34" s="6"/>
      <c r="BB34" s="6"/>
      <c r="BC34" s="6"/>
      <c r="BD34" s="42"/>
      <c r="BE34" s="6"/>
      <c r="BF34" s="7"/>
      <c r="BG34" s="7"/>
      <c r="BH34" s="7"/>
      <c r="BI34" s="7"/>
      <c r="BJ34" s="7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</row>
    <row r="35" spans="1:83" x14ac:dyDescent="0.3">
      <c r="A35" s="1"/>
      <c r="B35" s="6"/>
      <c r="C35" s="6"/>
      <c r="D35" s="1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6"/>
      <c r="AQ35" s="6"/>
      <c r="AR35" s="11"/>
      <c r="AS35" s="6"/>
      <c r="AT35" s="6"/>
      <c r="AU35" s="6"/>
      <c r="AV35" s="6"/>
      <c r="AW35" s="12"/>
      <c r="AX35" s="6"/>
      <c r="AY35" s="6"/>
      <c r="AZ35" s="136"/>
      <c r="BA35" s="6"/>
      <c r="BB35" s="6"/>
      <c r="BC35" s="6"/>
      <c r="BD35" s="42"/>
      <c r="BE35" s="128"/>
      <c r="BF35" s="7"/>
      <c r="BG35" s="7"/>
      <c r="BH35" s="88"/>
      <c r="BI35" s="7"/>
      <c r="BJ35" s="7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</row>
    <row r="36" spans="1:83" x14ac:dyDescent="0.3">
      <c r="A36" s="1"/>
      <c r="B36" s="6"/>
      <c r="C36" s="6"/>
      <c r="D36" s="1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6"/>
      <c r="AR36" s="11"/>
      <c r="AS36" s="6"/>
      <c r="AT36" s="6"/>
      <c r="AU36" s="6"/>
      <c r="AV36" s="6"/>
      <c r="AW36" s="12"/>
      <c r="AX36" s="6"/>
      <c r="AY36" s="6"/>
      <c r="AZ36" s="136"/>
      <c r="BA36" s="6"/>
      <c r="BB36" s="6"/>
      <c r="BC36" s="6"/>
      <c r="BD36" s="42"/>
      <c r="BE36" s="6"/>
      <c r="BF36" s="7"/>
      <c r="BG36" s="7"/>
      <c r="BH36" s="88"/>
      <c r="BI36" s="7"/>
      <c r="BJ36" s="7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</row>
    <row r="37" spans="1:83" x14ac:dyDescent="0.3">
      <c r="A37" s="1"/>
      <c r="B37" s="1"/>
      <c r="C37" s="1"/>
      <c r="D37" s="1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6"/>
      <c r="AR37" s="11"/>
      <c r="AS37" s="6"/>
      <c r="AT37" s="6"/>
      <c r="AU37" s="6"/>
      <c r="AV37" s="6"/>
      <c r="AW37" s="12"/>
      <c r="AX37" s="6"/>
      <c r="AY37" s="6"/>
      <c r="AZ37" s="23"/>
      <c r="BA37" s="7"/>
      <c r="BB37" s="97"/>
      <c r="BC37" s="6"/>
      <c r="BD37" s="42"/>
      <c r="BE37" s="6"/>
      <c r="BF37" s="7"/>
      <c r="BG37" s="7"/>
      <c r="BH37" s="88"/>
      <c r="BI37" s="7"/>
      <c r="BJ37" s="7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</row>
    <row r="38" spans="1:83" x14ac:dyDescent="0.3">
      <c r="A38" s="1"/>
      <c r="B38" s="1"/>
      <c r="C38" s="1"/>
      <c r="D38" s="1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6"/>
      <c r="AR38" s="11"/>
      <c r="AS38" s="6"/>
      <c r="AT38" s="6"/>
      <c r="AU38" s="6"/>
      <c r="AV38" s="6"/>
      <c r="AW38" s="12"/>
      <c r="AX38" s="6"/>
      <c r="AY38" s="6"/>
      <c r="AZ38" s="23"/>
      <c r="BA38" s="7"/>
      <c r="BB38" s="97"/>
      <c r="BC38" s="6"/>
      <c r="BD38" s="42"/>
      <c r="BE38" s="6"/>
      <c r="BF38" s="7"/>
      <c r="BG38" s="7"/>
      <c r="BH38" s="88"/>
      <c r="BI38" s="7"/>
      <c r="BJ38" s="7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</row>
    <row r="39" spans="1:83" x14ac:dyDescent="0.3">
      <c r="A39" s="1"/>
      <c r="B39" s="1"/>
      <c r="C39" s="1"/>
      <c r="D39" s="1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6"/>
      <c r="AR39" s="11"/>
      <c r="AS39" s="6"/>
      <c r="AT39" s="6"/>
      <c r="AU39" s="6"/>
      <c r="AV39" s="6"/>
      <c r="AW39" s="12"/>
      <c r="AX39" s="6"/>
      <c r="AY39" s="6"/>
      <c r="AZ39" s="23"/>
      <c r="BA39" s="7"/>
      <c r="BB39" s="97"/>
      <c r="BC39" s="6"/>
      <c r="BD39" s="42"/>
      <c r="BE39" s="1"/>
      <c r="BF39" s="13"/>
      <c r="BG39" s="13"/>
      <c r="BH39" s="8"/>
      <c r="BI39" s="13"/>
      <c r="BJ39" s="13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</row>
    <row r="40" spans="1:83" x14ac:dyDescent="0.3">
      <c r="A40" s="1"/>
      <c r="B40" s="1"/>
      <c r="C40" s="1"/>
      <c r="D40" s="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6"/>
      <c r="AR40" s="11"/>
      <c r="AS40" s="6"/>
      <c r="AT40" s="6"/>
      <c r="AU40" s="6"/>
      <c r="AV40" s="6"/>
      <c r="AW40" s="12"/>
      <c r="AX40" s="6"/>
      <c r="AY40" s="6"/>
      <c r="AZ40" s="23"/>
      <c r="BA40" s="7"/>
      <c r="BB40" s="97"/>
      <c r="BC40" s="6"/>
      <c r="BD40" s="42"/>
      <c r="BE40" s="1"/>
      <c r="BF40" s="56"/>
      <c r="BG40" s="56"/>
      <c r="BH40" s="8"/>
      <c r="BI40" s="138"/>
      <c r="BJ40" s="138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</row>
    <row r="41" spans="1:83" x14ac:dyDescent="0.3">
      <c r="A41" s="1"/>
      <c r="B41" s="1"/>
      <c r="C41" s="1"/>
      <c r="D41" s="1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6"/>
      <c r="AR41" s="11"/>
      <c r="AS41" s="6"/>
      <c r="AT41" s="6"/>
      <c r="AU41" s="6"/>
      <c r="AV41" s="6"/>
      <c r="AW41" s="12"/>
      <c r="AX41" s="6"/>
      <c r="AY41" s="6"/>
      <c r="AZ41" s="23"/>
      <c r="BA41" s="7"/>
      <c r="BB41" s="97"/>
      <c r="BC41" s="6"/>
      <c r="BD41" s="42"/>
      <c r="BE41" s="1"/>
      <c r="BF41" s="1"/>
      <c r="BG41" s="1"/>
      <c r="BH41" s="139"/>
      <c r="BI41" s="140"/>
      <c r="BJ41" s="140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</row>
    <row r="42" spans="1:83" x14ac:dyDescent="0.3">
      <c r="A42" s="1"/>
      <c r="B42" s="1"/>
      <c r="C42" s="1"/>
      <c r="D42" s="1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6"/>
      <c r="AR42" s="11"/>
      <c r="AS42" s="6"/>
      <c r="AT42" s="6"/>
      <c r="AU42" s="6"/>
      <c r="AV42" s="6"/>
      <c r="AW42" s="12"/>
      <c r="AX42" s="6"/>
      <c r="AY42" s="6"/>
      <c r="AZ42" s="23"/>
      <c r="BA42" s="7"/>
      <c r="BB42" s="97"/>
      <c r="BC42" s="6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</row>
    <row r="43" spans="1:83" x14ac:dyDescent="0.3">
      <c r="A43" s="1"/>
      <c r="B43" s="1"/>
      <c r="C43" s="1"/>
      <c r="D43" s="1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6"/>
      <c r="AR43" s="11"/>
      <c r="AS43" s="6"/>
      <c r="AT43" s="6"/>
      <c r="AU43" s="6"/>
      <c r="AV43" s="6"/>
      <c r="AW43" s="12"/>
      <c r="AX43" s="6"/>
      <c r="AY43" s="6"/>
      <c r="AZ43" s="23"/>
      <c r="BA43" s="7"/>
      <c r="BB43" s="97"/>
      <c r="BC43" s="6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</row>
    <row r="44" spans="1:83" x14ac:dyDescent="0.3">
      <c r="A44" s="1"/>
      <c r="B44" s="1"/>
      <c r="C44" s="1"/>
      <c r="D44" s="1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6"/>
      <c r="AR44" s="11"/>
      <c r="AS44" s="6"/>
      <c r="AT44" s="6"/>
      <c r="AU44" s="6"/>
      <c r="AV44" s="6"/>
      <c r="AW44" s="12"/>
      <c r="AX44" s="6"/>
      <c r="AY44" s="6"/>
      <c r="AZ44" s="23"/>
      <c r="BA44" s="7"/>
      <c r="BB44" s="97"/>
      <c r="BC44" s="6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</row>
    <row r="45" spans="1:83" x14ac:dyDescent="0.3">
      <c r="A45" s="1"/>
      <c r="B45" s="1"/>
      <c r="C45" s="1"/>
      <c r="D45" s="1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6"/>
      <c r="AR45" s="11"/>
      <c r="AS45" s="6"/>
      <c r="AT45" s="6"/>
      <c r="AU45" s="6"/>
      <c r="AV45" s="6"/>
      <c r="AW45" s="12"/>
      <c r="AX45" s="6"/>
      <c r="AY45" s="6"/>
      <c r="AZ45" s="23"/>
      <c r="BA45" s="7"/>
      <c r="BB45" s="97"/>
      <c r="BC45" s="6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</row>
    <row r="46" spans="1:83" x14ac:dyDescent="0.3">
      <c r="A46" s="1"/>
      <c r="B46" s="1"/>
      <c r="C46" s="1"/>
      <c r="D46" s="1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6"/>
      <c r="AR46" s="11"/>
      <c r="AS46" s="6"/>
      <c r="AT46" s="6"/>
      <c r="AU46" s="6"/>
      <c r="AV46" s="6"/>
      <c r="AW46" s="12"/>
      <c r="AX46" s="6"/>
      <c r="AY46" s="6"/>
      <c r="AZ46" s="23"/>
      <c r="BA46" s="7"/>
      <c r="BB46" s="97"/>
      <c r="BC46" s="6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</row>
    <row r="47" spans="1:83" x14ac:dyDescent="0.3">
      <c r="A47" s="1"/>
      <c r="B47" s="1"/>
      <c r="C47" s="1"/>
      <c r="D47" s="1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6"/>
      <c r="AR47" s="11"/>
      <c r="AS47" s="6"/>
      <c r="AT47" s="6"/>
      <c r="AU47" s="6"/>
      <c r="AV47" s="6"/>
      <c r="AW47" s="12"/>
      <c r="AX47" s="6"/>
      <c r="AY47" s="6"/>
      <c r="AZ47" s="23"/>
      <c r="BA47" s="7"/>
      <c r="BB47" s="97"/>
      <c r="BC47" s="6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</row>
    <row r="48" spans="1:83" x14ac:dyDescent="0.3">
      <c r="A48" s="1"/>
      <c r="B48" s="1"/>
      <c r="C48" s="1"/>
      <c r="D48" s="1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6"/>
      <c r="AR48" s="11"/>
      <c r="AS48" s="6"/>
      <c r="AT48" s="6"/>
      <c r="AU48" s="6"/>
      <c r="AV48" s="6"/>
      <c r="AW48" s="12"/>
      <c r="AX48" s="6"/>
      <c r="AY48" s="6"/>
      <c r="AZ48" s="23"/>
      <c r="BA48" s="7"/>
      <c r="BB48" s="97"/>
      <c r="BC48" s="6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</row>
    <row r="49" spans="1:83" x14ac:dyDescent="0.3">
      <c r="A49" s="1"/>
      <c r="B49" s="1"/>
      <c r="C49" s="1"/>
      <c r="D49" s="1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6"/>
      <c r="AR49" s="11"/>
      <c r="AS49" s="6"/>
      <c r="AT49" s="6"/>
      <c r="AU49" s="6"/>
      <c r="AV49" s="6"/>
      <c r="AW49" s="12"/>
      <c r="AX49" s="6"/>
      <c r="AY49" s="6"/>
      <c r="AZ49" s="23"/>
      <c r="BA49" s="7"/>
      <c r="BB49" s="97"/>
      <c r="BC49" s="6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</row>
    <row r="50" spans="1:83" x14ac:dyDescent="0.3">
      <c r="A50" s="1"/>
      <c r="B50" s="1"/>
      <c r="C50" s="1"/>
      <c r="D50" s="1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6"/>
      <c r="AR50" s="11"/>
      <c r="AS50" s="6"/>
      <c r="AT50" s="6"/>
      <c r="AU50" s="6"/>
      <c r="AV50" s="6"/>
      <c r="AW50" s="12"/>
      <c r="AX50" s="6"/>
      <c r="AY50" s="6"/>
      <c r="AZ50" s="23"/>
      <c r="BA50" s="7"/>
      <c r="BB50" s="97"/>
      <c r="BC50" s="6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</row>
    <row r="51" spans="1:83" x14ac:dyDescent="0.3">
      <c r="A51" s="1"/>
      <c r="B51" s="1"/>
      <c r="C51" s="1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6"/>
      <c r="AR51" s="11"/>
      <c r="AS51" s="6"/>
      <c r="AT51" s="6"/>
      <c r="AU51" s="6"/>
      <c r="AV51" s="6"/>
      <c r="AW51" s="12"/>
      <c r="AX51" s="6"/>
      <c r="AY51" s="6"/>
      <c r="AZ51" s="23"/>
      <c r="BA51" s="7"/>
      <c r="BB51" s="97"/>
      <c r="BC51" s="6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</row>
    <row r="52" spans="1:83" x14ac:dyDescent="0.3">
      <c r="A52" s="1"/>
      <c r="B52" s="1"/>
      <c r="C52" s="1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6"/>
      <c r="AR52" s="11"/>
      <c r="AS52" s="6"/>
      <c r="AT52" s="6"/>
      <c r="AU52" s="6"/>
      <c r="AV52" s="6"/>
      <c r="AW52" s="12"/>
      <c r="AX52" s="6"/>
      <c r="AY52" s="6"/>
      <c r="AZ52" s="23"/>
      <c r="BA52" s="7"/>
      <c r="BB52" s="97"/>
      <c r="BC52" s="6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</row>
    <row r="53" spans="1:83" x14ac:dyDescent="0.3">
      <c r="A53" s="1"/>
      <c r="B53" s="1"/>
      <c r="C53" s="1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6"/>
      <c r="AR53" s="11"/>
      <c r="AS53" s="6"/>
      <c r="AT53" s="6"/>
      <c r="AU53" s="6"/>
      <c r="AV53" s="6"/>
      <c r="AW53" s="12"/>
      <c r="AX53" s="6"/>
      <c r="AY53" s="6"/>
      <c r="AZ53" s="23"/>
      <c r="BA53" s="7"/>
      <c r="BB53" s="97"/>
      <c r="BC53" s="6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</row>
    <row r="54" spans="1:83" x14ac:dyDescent="0.3">
      <c r="A54" s="1"/>
      <c r="B54" s="1"/>
      <c r="C54" s="1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6"/>
      <c r="AR54" s="11"/>
      <c r="AS54" s="6"/>
      <c r="AT54" s="6"/>
      <c r="AU54" s="6"/>
      <c r="AV54" s="6"/>
      <c r="AW54" s="12"/>
      <c r="AX54" s="6"/>
      <c r="AY54" s="6"/>
      <c r="AZ54" s="85"/>
      <c r="BA54" s="6"/>
      <c r="BB54" s="6"/>
      <c r="BC54" s="6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</row>
    <row r="55" spans="1:83" x14ac:dyDescent="0.3">
      <c r="A55" s="28"/>
      <c r="B55" s="28" t="s">
        <v>282</v>
      </c>
      <c r="C55" s="28"/>
      <c r="D55" s="29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42"/>
      <c r="CB55" s="42"/>
      <c r="CC55" s="42"/>
      <c r="CD55" s="42"/>
      <c r="CE55" s="42"/>
    </row>
    <row r="56" spans="1:83" ht="21" x14ac:dyDescent="0.4">
      <c r="A56" s="130"/>
      <c r="B56" s="1"/>
      <c r="C56" s="1"/>
      <c r="D56" s="13"/>
      <c r="E56" s="13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</row>
    <row r="57" spans="1:83" x14ac:dyDescent="0.3">
      <c r="A57" s="1"/>
      <c r="B57" s="1"/>
      <c r="C57" s="1"/>
      <c r="D57" s="1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</row>
    <row r="58" spans="1:83" ht="15" thickBot="1" x14ac:dyDescent="0.3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4"/>
      <c r="AM58" s="4"/>
      <c r="AN58" s="5"/>
      <c r="AO58" s="1"/>
      <c r="AP58" s="5" t="s">
        <v>32</v>
      </c>
      <c r="AQ58" s="5" t="s">
        <v>33</v>
      </c>
      <c r="AR58" s="5" t="s">
        <v>34</v>
      </c>
      <c r="AS58" s="5" t="s">
        <v>35</v>
      </c>
      <c r="AT58" s="5" t="s">
        <v>36</v>
      </c>
      <c r="AU58" s="5" t="s">
        <v>37</v>
      </c>
      <c r="AV58" s="5" t="s">
        <v>37</v>
      </c>
      <c r="AW58" s="5" t="s">
        <v>38</v>
      </c>
      <c r="AX58" s="5" t="s">
        <v>35</v>
      </c>
      <c r="AY58" s="5" t="s">
        <v>40</v>
      </c>
      <c r="AZ58" s="5" t="s">
        <v>41</v>
      </c>
      <c r="BA58" s="5" t="s">
        <v>39</v>
      </c>
      <c r="BB58" s="5" t="s">
        <v>297</v>
      </c>
      <c r="BC58" s="5" t="s">
        <v>35</v>
      </c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</row>
    <row r="59" spans="1:83" x14ac:dyDescent="0.3">
      <c r="A59" s="7"/>
      <c r="B59" s="6"/>
      <c r="C59" s="6"/>
      <c r="D59" s="15"/>
      <c r="E59" s="6"/>
      <c r="F59" s="23"/>
      <c r="G59" s="87"/>
      <c r="H59" s="6"/>
      <c r="I59" s="6"/>
      <c r="J59" s="88"/>
      <c r="K59" s="6"/>
      <c r="L59" s="6"/>
      <c r="M59" s="6"/>
      <c r="N59" s="6"/>
      <c r="O59" s="6"/>
      <c r="P59" s="6"/>
      <c r="Q59" s="88"/>
      <c r="R59" s="6"/>
      <c r="S59" s="6"/>
      <c r="T59" s="6"/>
      <c r="U59" s="6"/>
      <c r="V59" s="87"/>
      <c r="W59" s="6"/>
      <c r="X59" s="6"/>
      <c r="Y59" s="87"/>
      <c r="Z59" s="6"/>
      <c r="AA59" s="6"/>
      <c r="AB59" s="90"/>
      <c r="AC59" s="6"/>
      <c r="AD59" s="6"/>
      <c r="AE59" s="6"/>
      <c r="AF59" s="87"/>
      <c r="AG59" s="6"/>
      <c r="AH59" s="6"/>
      <c r="AI59" s="6"/>
      <c r="AJ59" s="87"/>
      <c r="AK59" s="88"/>
      <c r="AL59" s="89"/>
      <c r="AM59" s="6"/>
      <c r="AN59" s="6"/>
      <c r="AO59" s="1"/>
      <c r="AP59" s="6">
        <v>141</v>
      </c>
      <c r="AQ59" s="6" t="s">
        <v>76</v>
      </c>
      <c r="AR59" s="11">
        <v>29176</v>
      </c>
      <c r="AS59" s="7" t="s">
        <v>87</v>
      </c>
      <c r="AT59" s="12" t="s">
        <v>88</v>
      </c>
      <c r="AU59" s="6">
        <v>98</v>
      </c>
      <c r="AV59" s="6">
        <v>90</v>
      </c>
      <c r="AW59" s="6" t="s">
        <v>47</v>
      </c>
      <c r="AX59" s="7" t="s">
        <v>89</v>
      </c>
      <c r="AY59" s="6" t="s">
        <v>90</v>
      </c>
      <c r="AZ59" s="23">
        <v>2754</v>
      </c>
      <c r="BA59" s="6"/>
      <c r="BB59" s="6" t="s">
        <v>299</v>
      </c>
      <c r="BC59" s="6" t="s">
        <v>48</v>
      </c>
      <c r="BD59" s="42"/>
      <c r="BE59" s="133" t="s">
        <v>365</v>
      </c>
      <c r="BF59" s="53" t="s">
        <v>366</v>
      </c>
      <c r="BG59" s="53" t="s">
        <v>367</v>
      </c>
      <c r="BH59" s="53" t="s">
        <v>368</v>
      </c>
      <c r="BI59" s="53" t="s">
        <v>369</v>
      </c>
      <c r="BJ59" s="54" t="s">
        <v>370</v>
      </c>
      <c r="BK59" s="55"/>
      <c r="BR59" s="56"/>
      <c r="BY59" s="42"/>
      <c r="BZ59" s="42"/>
      <c r="CA59" s="42"/>
      <c r="CB59" s="42"/>
      <c r="CC59" s="42"/>
      <c r="CD59" s="42"/>
      <c r="CE59" s="42"/>
    </row>
    <row r="60" spans="1:83" x14ac:dyDescent="0.3">
      <c r="A60" s="7"/>
      <c r="B60" s="6"/>
      <c r="C60" s="6"/>
      <c r="D60" s="15"/>
      <c r="E60" s="6"/>
      <c r="F60" s="23"/>
      <c r="G60" s="87"/>
      <c r="H60" s="6"/>
      <c r="I60" s="6"/>
      <c r="J60" s="88"/>
      <c r="K60" s="6"/>
      <c r="L60" s="6"/>
      <c r="M60" s="6"/>
      <c r="N60" s="6"/>
      <c r="O60" s="6"/>
      <c r="P60" s="6"/>
      <c r="Q60" s="88"/>
      <c r="R60" s="6"/>
      <c r="S60" s="6"/>
      <c r="T60" s="6"/>
      <c r="U60" s="6"/>
      <c r="V60" s="87"/>
      <c r="W60" s="6"/>
      <c r="X60" s="6"/>
      <c r="Y60" s="87"/>
      <c r="Z60" s="6"/>
      <c r="AA60" s="6"/>
      <c r="AB60" s="90"/>
      <c r="AC60" s="6"/>
      <c r="AD60" s="6"/>
      <c r="AE60" s="6"/>
      <c r="AF60" s="87"/>
      <c r="AG60" s="6"/>
      <c r="AH60" s="6"/>
      <c r="AI60" s="6"/>
      <c r="AJ60" s="87"/>
      <c r="AK60" s="88"/>
      <c r="AL60" s="89"/>
      <c r="AM60" s="6"/>
      <c r="AN60" s="6"/>
      <c r="AO60" s="1"/>
      <c r="AP60" s="6">
        <v>150</v>
      </c>
      <c r="AQ60" s="6" t="s">
        <v>76</v>
      </c>
      <c r="AR60" s="11">
        <v>29183</v>
      </c>
      <c r="AS60" s="7" t="s">
        <v>92</v>
      </c>
      <c r="AT60" s="6" t="s">
        <v>46</v>
      </c>
      <c r="AU60" s="6">
        <v>95</v>
      </c>
      <c r="AV60" s="6">
        <v>114</v>
      </c>
      <c r="AW60" s="12" t="s">
        <v>47</v>
      </c>
      <c r="AX60" s="7" t="s">
        <v>87</v>
      </c>
      <c r="AY60" s="6" t="s">
        <v>90</v>
      </c>
      <c r="AZ60" s="23">
        <v>1138</v>
      </c>
      <c r="BA60" s="6"/>
      <c r="BB60" s="6" t="s">
        <v>299</v>
      </c>
      <c r="BC60" s="6" t="s">
        <v>52</v>
      </c>
      <c r="BD60" s="42"/>
      <c r="BE60" s="91" t="s">
        <v>47</v>
      </c>
      <c r="BF60" s="7"/>
      <c r="BG60" s="7"/>
      <c r="BH60" s="88"/>
      <c r="BI60" s="7"/>
      <c r="BJ60" s="103"/>
      <c r="BK60" s="20"/>
      <c r="BR60" s="92"/>
      <c r="BY60" s="42"/>
      <c r="BZ60" s="42"/>
      <c r="CA60" s="42"/>
      <c r="CB60" s="42"/>
      <c r="CC60" s="42"/>
      <c r="CD60" s="42"/>
      <c r="CE60" s="42"/>
    </row>
    <row r="61" spans="1:83" x14ac:dyDescent="0.3">
      <c r="A61" s="7"/>
      <c r="B61" s="6"/>
      <c r="C61" s="6"/>
      <c r="D61" s="15"/>
      <c r="E61" s="6"/>
      <c r="F61" s="23"/>
      <c r="G61" s="87"/>
      <c r="H61" s="6"/>
      <c r="I61" s="6"/>
      <c r="J61" s="88"/>
      <c r="K61" s="6"/>
      <c r="L61" s="6"/>
      <c r="M61" s="6"/>
      <c r="N61" s="6"/>
      <c r="O61" s="6"/>
      <c r="P61" s="6"/>
      <c r="Q61" s="88"/>
      <c r="R61" s="6"/>
      <c r="S61" s="6"/>
      <c r="T61" s="6"/>
      <c r="U61" s="6"/>
      <c r="V61" s="87"/>
      <c r="W61" s="6"/>
      <c r="X61" s="6"/>
      <c r="Y61" s="87"/>
      <c r="Z61" s="6"/>
      <c r="AA61" s="6"/>
      <c r="AB61" s="90"/>
      <c r="AC61" s="6"/>
      <c r="AD61" s="6"/>
      <c r="AE61" s="6"/>
      <c r="AF61" s="87"/>
      <c r="AG61" s="6"/>
      <c r="AH61" s="6"/>
      <c r="AI61" s="6"/>
      <c r="AJ61" s="87"/>
      <c r="AK61" s="88"/>
      <c r="AL61" s="89"/>
      <c r="AM61" s="6"/>
      <c r="AN61" s="6"/>
      <c r="AO61" s="1"/>
      <c r="AP61" s="6">
        <v>157</v>
      </c>
      <c r="AQ61" s="6" t="s">
        <v>50</v>
      </c>
      <c r="AR61" s="11">
        <v>29186</v>
      </c>
      <c r="AS61" s="7" t="s">
        <v>92</v>
      </c>
      <c r="AT61" s="12" t="s">
        <v>47</v>
      </c>
      <c r="AU61" s="6">
        <v>92</v>
      </c>
      <c r="AV61" s="6">
        <v>90</v>
      </c>
      <c r="AW61" s="6" t="s">
        <v>93</v>
      </c>
      <c r="AX61" s="7" t="s">
        <v>94</v>
      </c>
      <c r="AY61" s="6" t="s">
        <v>95</v>
      </c>
      <c r="AZ61" s="23">
        <v>1710</v>
      </c>
      <c r="BA61" s="6"/>
      <c r="BB61" s="6" t="s">
        <v>299</v>
      </c>
      <c r="BC61" s="6" t="s">
        <v>301</v>
      </c>
      <c r="BD61" s="42"/>
      <c r="BE61" s="94" t="s">
        <v>73</v>
      </c>
      <c r="BF61" s="7">
        <v>1</v>
      </c>
      <c r="BG61" s="7">
        <v>3</v>
      </c>
      <c r="BH61" s="88">
        <f t="shared" ref="BH61" si="23">+BF61/(BF61+BG61)</f>
        <v>0.25</v>
      </c>
      <c r="BI61" s="7">
        <v>404</v>
      </c>
      <c r="BJ61" s="103">
        <v>439</v>
      </c>
      <c r="BK61" s="6"/>
      <c r="BR61" s="92"/>
      <c r="BY61" s="42"/>
      <c r="BZ61" s="42"/>
      <c r="CA61" s="42"/>
      <c r="CB61" s="42"/>
      <c r="CC61" s="42"/>
      <c r="CD61" s="42"/>
      <c r="CE61" s="42"/>
    </row>
    <row r="62" spans="1:83" x14ac:dyDescent="0.3">
      <c r="A62" s="7"/>
      <c r="B62" s="6"/>
      <c r="C62" s="6"/>
      <c r="D62" s="15"/>
      <c r="E62" s="6"/>
      <c r="F62" s="23"/>
      <c r="G62" s="87"/>
      <c r="H62" s="6"/>
      <c r="I62" s="6"/>
      <c r="J62" s="88"/>
      <c r="K62" s="6"/>
      <c r="L62" s="6"/>
      <c r="M62" s="6"/>
      <c r="N62" s="6"/>
      <c r="O62" s="6"/>
      <c r="P62" s="6"/>
      <c r="Q62" s="88"/>
      <c r="R62" s="6"/>
      <c r="S62" s="6"/>
      <c r="T62" s="6"/>
      <c r="U62" s="6"/>
      <c r="V62" s="87"/>
      <c r="W62" s="6"/>
      <c r="X62" s="6"/>
      <c r="Y62" s="87"/>
      <c r="Z62" s="6"/>
      <c r="AA62" s="6"/>
      <c r="AB62" s="90"/>
      <c r="AC62" s="6"/>
      <c r="AD62" s="6"/>
      <c r="AE62" s="6"/>
      <c r="AF62" s="87"/>
      <c r="AG62" s="6"/>
      <c r="AH62" s="6"/>
      <c r="AI62" s="6"/>
      <c r="AJ62" s="87"/>
      <c r="AK62" s="88"/>
      <c r="AL62" s="89"/>
      <c r="AM62" s="6"/>
      <c r="AN62" s="6"/>
      <c r="AO62" s="1"/>
      <c r="AP62" s="6">
        <v>162</v>
      </c>
      <c r="AQ62" s="6" t="s">
        <v>54</v>
      </c>
      <c r="AR62" s="11">
        <v>29188</v>
      </c>
      <c r="AS62" s="7" t="s">
        <v>94</v>
      </c>
      <c r="AT62" s="6" t="s">
        <v>47</v>
      </c>
      <c r="AU62" s="6">
        <v>87</v>
      </c>
      <c r="AV62" s="6">
        <v>97</v>
      </c>
      <c r="AW62" s="12" t="s">
        <v>61</v>
      </c>
      <c r="AX62" s="7" t="s">
        <v>99</v>
      </c>
      <c r="AY62" s="6" t="s">
        <v>100</v>
      </c>
      <c r="AZ62" s="23">
        <v>1106</v>
      </c>
      <c r="BA62" s="6"/>
      <c r="BB62" s="6" t="s">
        <v>299</v>
      </c>
      <c r="BC62" s="6" t="s">
        <v>58</v>
      </c>
      <c r="BD62" s="42"/>
      <c r="BE62" s="94" t="s">
        <v>157</v>
      </c>
      <c r="BF62" s="7">
        <v>0</v>
      </c>
      <c r="BG62" s="7">
        <v>0</v>
      </c>
      <c r="BH62" s="88">
        <v>0</v>
      </c>
      <c r="BI62" s="7">
        <v>0</v>
      </c>
      <c r="BJ62" s="103">
        <v>0</v>
      </c>
      <c r="BK62" s="6"/>
      <c r="BR62" s="92"/>
      <c r="BY62" s="42"/>
      <c r="BZ62" s="42"/>
      <c r="CA62" s="42"/>
      <c r="CB62" s="42"/>
      <c r="CC62" s="42"/>
      <c r="CD62" s="42"/>
      <c r="CE62" s="42"/>
    </row>
    <row r="63" spans="1:83" x14ac:dyDescent="0.3">
      <c r="A63" s="7"/>
      <c r="B63" s="6"/>
      <c r="C63" s="6"/>
      <c r="D63" s="15"/>
      <c r="E63" s="6"/>
      <c r="F63" s="23"/>
      <c r="G63" s="87"/>
      <c r="H63" s="6"/>
      <c r="I63" s="6"/>
      <c r="J63" s="88"/>
      <c r="K63" s="6"/>
      <c r="L63" s="6"/>
      <c r="M63" s="6"/>
      <c r="N63" s="6"/>
      <c r="O63" s="6"/>
      <c r="P63" s="6"/>
      <c r="Q63" s="88"/>
      <c r="R63" s="6"/>
      <c r="S63" s="6"/>
      <c r="T63" s="6"/>
      <c r="U63" s="6"/>
      <c r="V63" s="87"/>
      <c r="W63" s="6"/>
      <c r="X63" s="6"/>
      <c r="Y63" s="87"/>
      <c r="Z63" s="6"/>
      <c r="AA63" s="6"/>
      <c r="AB63" s="90"/>
      <c r="AC63" s="6"/>
      <c r="AD63" s="6"/>
      <c r="AE63" s="6"/>
      <c r="AF63" s="87"/>
      <c r="AG63" s="6"/>
      <c r="AH63" s="6"/>
      <c r="AI63" s="6"/>
      <c r="AJ63" s="87"/>
      <c r="AK63" s="88"/>
      <c r="AL63" s="89"/>
      <c r="AM63" s="6"/>
      <c r="AN63" s="6"/>
      <c r="AO63" s="1"/>
      <c r="AP63" s="6">
        <v>168</v>
      </c>
      <c r="AQ63" s="6" t="s">
        <v>76</v>
      </c>
      <c r="AR63" s="11">
        <v>29190</v>
      </c>
      <c r="AS63" s="7" t="s">
        <v>101</v>
      </c>
      <c r="AT63" s="12" t="s">
        <v>102</v>
      </c>
      <c r="AU63" s="6">
        <v>86</v>
      </c>
      <c r="AV63" s="6">
        <v>83</v>
      </c>
      <c r="AW63" s="6" t="s">
        <v>47</v>
      </c>
      <c r="AX63" s="7" t="s">
        <v>103</v>
      </c>
      <c r="AY63" s="6" t="s">
        <v>90</v>
      </c>
      <c r="AZ63" s="23">
        <v>867</v>
      </c>
      <c r="BA63" s="6"/>
      <c r="BB63" s="6" t="s">
        <v>299</v>
      </c>
      <c r="BC63" s="6" t="s">
        <v>60</v>
      </c>
      <c r="BD63" s="42"/>
      <c r="BE63" s="94" t="s">
        <v>88</v>
      </c>
      <c r="BF63" s="7">
        <v>0</v>
      </c>
      <c r="BG63" s="7">
        <v>1</v>
      </c>
      <c r="BH63" s="88">
        <f t="shared" ref="BH63" si="24">+BF63/(BF63+BG63)</f>
        <v>0</v>
      </c>
      <c r="BI63" s="7">
        <v>90</v>
      </c>
      <c r="BJ63" s="103">
        <v>98</v>
      </c>
      <c r="BK63" s="6"/>
      <c r="BR63" s="92"/>
      <c r="BY63" s="42"/>
      <c r="BZ63" s="42"/>
      <c r="CA63" s="42"/>
      <c r="CB63" s="42"/>
      <c r="CC63" s="42"/>
      <c r="CD63" s="42"/>
      <c r="CE63" s="42"/>
    </row>
    <row r="64" spans="1:83" x14ac:dyDescent="0.3">
      <c r="A64" s="7"/>
      <c r="B64" s="6"/>
      <c r="C64" s="6"/>
      <c r="D64" s="15"/>
      <c r="E64" s="6"/>
      <c r="F64" s="23"/>
      <c r="G64" s="87"/>
      <c r="H64" s="6"/>
      <c r="I64" s="6"/>
      <c r="J64" s="88"/>
      <c r="K64" s="6"/>
      <c r="L64" s="6"/>
      <c r="M64" s="6"/>
      <c r="N64" s="6"/>
      <c r="O64" s="6"/>
      <c r="P64" s="6"/>
      <c r="Q64" s="88"/>
      <c r="R64" s="6"/>
      <c r="S64" s="6"/>
      <c r="T64" s="6"/>
      <c r="U64" s="6"/>
      <c r="V64" s="87"/>
      <c r="W64" s="6"/>
      <c r="X64" s="6"/>
      <c r="Y64" s="87"/>
      <c r="Z64" s="6"/>
      <c r="AA64" s="6"/>
      <c r="AB64" s="90"/>
      <c r="AC64" s="6"/>
      <c r="AD64" s="6"/>
      <c r="AE64" s="6"/>
      <c r="AF64" s="87"/>
      <c r="AG64" s="6"/>
      <c r="AH64" s="6"/>
      <c r="AI64" s="6"/>
      <c r="AJ64" s="87"/>
      <c r="AK64" s="88"/>
      <c r="AL64" s="6"/>
      <c r="AM64" s="6"/>
      <c r="AN64" s="6"/>
      <c r="AO64" s="1"/>
      <c r="AP64" s="6">
        <v>176</v>
      </c>
      <c r="AQ64" s="6" t="s">
        <v>67</v>
      </c>
      <c r="AR64" s="11">
        <v>29194</v>
      </c>
      <c r="AS64" s="7" t="s">
        <v>105</v>
      </c>
      <c r="AT64" s="12" t="s">
        <v>47</v>
      </c>
      <c r="AU64" s="6">
        <v>87</v>
      </c>
      <c r="AV64" s="6">
        <v>84</v>
      </c>
      <c r="AW64" s="6" t="s">
        <v>88</v>
      </c>
      <c r="AX64" s="7" t="s">
        <v>106</v>
      </c>
      <c r="AY64" s="6" t="s">
        <v>107</v>
      </c>
      <c r="AZ64" s="23">
        <v>1500</v>
      </c>
      <c r="BA64" s="6"/>
      <c r="BB64" s="6" t="s">
        <v>299</v>
      </c>
      <c r="BC64" s="6" t="s">
        <v>63</v>
      </c>
      <c r="BD64" s="42"/>
      <c r="BE64" s="94"/>
      <c r="BF64" s="7"/>
      <c r="BG64" s="7"/>
      <c r="BH64" s="88"/>
      <c r="BI64" s="7"/>
      <c r="BJ64" s="103"/>
      <c r="BK64" s="6"/>
      <c r="BR64" s="92"/>
      <c r="BY64" s="42"/>
      <c r="BZ64" s="42"/>
      <c r="CA64" s="42"/>
      <c r="CB64" s="42"/>
      <c r="CC64" s="42"/>
      <c r="CD64" s="42"/>
      <c r="CE64" s="42"/>
    </row>
    <row r="65" spans="1:83" x14ac:dyDescent="0.3">
      <c r="A65" s="7"/>
      <c r="B65" s="6"/>
      <c r="C65" s="6"/>
      <c r="D65" s="15"/>
      <c r="E65" s="6"/>
      <c r="F65" s="23"/>
      <c r="G65" s="87"/>
      <c r="H65" s="6"/>
      <c r="I65" s="6"/>
      <c r="J65" s="88"/>
      <c r="K65" s="6"/>
      <c r="L65" s="6"/>
      <c r="M65" s="6"/>
      <c r="N65" s="6"/>
      <c r="O65" s="6"/>
      <c r="P65" s="6"/>
      <c r="Q65" s="88"/>
      <c r="R65" s="6"/>
      <c r="S65" s="6"/>
      <c r="T65" s="6"/>
      <c r="U65" s="6"/>
      <c r="V65" s="87"/>
      <c r="W65" s="6"/>
      <c r="X65" s="6"/>
      <c r="Y65" s="87"/>
      <c r="Z65" s="6"/>
      <c r="AA65" s="6"/>
      <c r="AB65" s="90"/>
      <c r="AC65" s="6"/>
      <c r="AD65" s="6"/>
      <c r="AE65" s="6"/>
      <c r="AF65" s="87"/>
      <c r="AG65" s="6"/>
      <c r="AH65" s="6"/>
      <c r="AI65" s="6"/>
      <c r="AJ65" s="87"/>
      <c r="AK65" s="88"/>
      <c r="AL65" s="89"/>
      <c r="AM65" s="6"/>
      <c r="AN65" s="6"/>
      <c r="AO65" s="1"/>
      <c r="AP65" s="6">
        <v>180</v>
      </c>
      <c r="AQ65" s="6" t="s">
        <v>76</v>
      </c>
      <c r="AR65" s="11">
        <v>29197</v>
      </c>
      <c r="AS65" s="7" t="s">
        <v>111</v>
      </c>
      <c r="AT65" s="12" t="s">
        <v>112</v>
      </c>
      <c r="AU65" s="6">
        <v>102</v>
      </c>
      <c r="AV65" s="6">
        <v>89</v>
      </c>
      <c r="AW65" s="6" t="s">
        <v>47</v>
      </c>
      <c r="AX65" s="7" t="s">
        <v>113</v>
      </c>
      <c r="AY65" s="6" t="s">
        <v>90</v>
      </c>
      <c r="AZ65" s="23">
        <v>887</v>
      </c>
      <c r="BA65" s="6"/>
      <c r="BB65" s="6" t="s">
        <v>299</v>
      </c>
      <c r="BC65" s="6" t="s">
        <v>68</v>
      </c>
      <c r="BD65" s="42"/>
      <c r="BE65" s="94"/>
      <c r="BF65" s="7"/>
      <c r="BG65" s="7"/>
      <c r="BH65" s="6"/>
      <c r="BI65" s="7"/>
      <c r="BJ65" s="103"/>
      <c r="BK65" s="6"/>
      <c r="BR65" s="92"/>
      <c r="BY65" s="42"/>
      <c r="BZ65" s="42"/>
      <c r="CA65" s="42"/>
      <c r="CB65" s="42"/>
      <c r="CC65" s="42"/>
      <c r="CD65" s="42"/>
      <c r="CE65" s="42"/>
    </row>
    <row r="66" spans="1:83" x14ac:dyDescent="0.3">
      <c r="A66" s="7"/>
      <c r="B66" s="6"/>
      <c r="C66" s="6"/>
      <c r="D66" s="15"/>
      <c r="E66" s="6"/>
      <c r="F66" s="23"/>
      <c r="G66" s="87"/>
      <c r="H66" s="6"/>
      <c r="I66" s="6"/>
      <c r="J66" s="88"/>
      <c r="K66" s="6"/>
      <c r="L66" s="6"/>
      <c r="M66" s="6"/>
      <c r="N66" s="6"/>
      <c r="O66" s="6"/>
      <c r="P66" s="6"/>
      <c r="Q66" s="88"/>
      <c r="R66" s="6"/>
      <c r="S66" s="6"/>
      <c r="T66" s="6"/>
      <c r="U66" s="6"/>
      <c r="V66" s="87"/>
      <c r="W66" s="6"/>
      <c r="X66" s="6"/>
      <c r="Y66" s="87"/>
      <c r="Z66" s="6"/>
      <c r="AA66" s="6"/>
      <c r="AB66" s="90"/>
      <c r="AC66" s="6"/>
      <c r="AD66" s="6"/>
      <c r="AE66" s="6"/>
      <c r="AF66" s="87"/>
      <c r="AG66" s="6"/>
      <c r="AH66" s="6"/>
      <c r="AI66" s="6"/>
      <c r="AJ66" s="87"/>
      <c r="AK66" s="88"/>
      <c r="AL66" s="89"/>
      <c r="AM66" s="6"/>
      <c r="AN66" s="6"/>
      <c r="AO66" s="1"/>
      <c r="AP66" s="6">
        <v>185</v>
      </c>
      <c r="AQ66" s="6" t="s">
        <v>45</v>
      </c>
      <c r="AR66" s="11">
        <v>29198</v>
      </c>
      <c r="AS66" s="7" t="s">
        <v>114</v>
      </c>
      <c r="AT66" s="12" t="s">
        <v>73</v>
      </c>
      <c r="AU66" s="6">
        <v>108</v>
      </c>
      <c r="AV66" s="6">
        <v>92</v>
      </c>
      <c r="AW66" s="6" t="s">
        <v>47</v>
      </c>
      <c r="AX66" s="7" t="s">
        <v>115</v>
      </c>
      <c r="AY66" s="6" t="s">
        <v>90</v>
      </c>
      <c r="AZ66" s="23">
        <v>938</v>
      </c>
      <c r="BA66" s="6"/>
      <c r="BB66" s="6" t="s">
        <v>299</v>
      </c>
      <c r="BC66" s="6" t="s">
        <v>72</v>
      </c>
      <c r="BD66" s="42"/>
      <c r="BE66" s="91" t="s">
        <v>46</v>
      </c>
      <c r="BF66" s="7">
        <v>2</v>
      </c>
      <c r="BG66" s="7">
        <v>0</v>
      </c>
      <c r="BH66" s="88">
        <f t="shared" ref="BH66:BH76" si="25">+BF66/(BF66+BG66)</f>
        <v>1</v>
      </c>
      <c r="BI66" s="7">
        <v>225</v>
      </c>
      <c r="BJ66" s="103">
        <v>186</v>
      </c>
      <c r="BK66" s="15"/>
      <c r="BR66" s="95"/>
      <c r="BY66" s="42"/>
      <c r="BZ66" s="42"/>
      <c r="CA66" s="42"/>
      <c r="CB66" s="42"/>
      <c r="CC66" s="42"/>
      <c r="CD66" s="42"/>
      <c r="CE66" s="42"/>
    </row>
    <row r="67" spans="1:83" x14ac:dyDescent="0.3">
      <c r="A67" s="7"/>
      <c r="B67" s="6"/>
      <c r="C67" s="6"/>
      <c r="D67" s="15"/>
      <c r="E67" s="6"/>
      <c r="F67" s="23"/>
      <c r="G67" s="87"/>
      <c r="H67" s="6"/>
      <c r="I67" s="6"/>
      <c r="J67" s="88"/>
      <c r="K67" s="6"/>
      <c r="L67" s="6"/>
      <c r="M67" s="6"/>
      <c r="N67" s="6"/>
      <c r="O67" s="6"/>
      <c r="P67" s="6"/>
      <c r="Q67" s="88"/>
      <c r="R67" s="6"/>
      <c r="S67" s="6"/>
      <c r="T67" s="6"/>
      <c r="U67" s="6"/>
      <c r="V67" s="87"/>
      <c r="W67" s="6"/>
      <c r="X67" s="6"/>
      <c r="Y67" s="87"/>
      <c r="Z67" s="6"/>
      <c r="AA67" s="6"/>
      <c r="AB67" s="90"/>
      <c r="AC67" s="6"/>
      <c r="AD67" s="6"/>
      <c r="AE67" s="6"/>
      <c r="AF67" s="87"/>
      <c r="AG67" s="6"/>
      <c r="AH67" s="6"/>
      <c r="AI67" s="6"/>
      <c r="AJ67" s="87"/>
      <c r="AK67" s="88"/>
      <c r="AL67" s="89"/>
      <c r="AM67" s="6"/>
      <c r="AN67" s="6"/>
      <c r="AO67" s="1"/>
      <c r="AP67" s="6"/>
      <c r="AQ67" s="24" t="s">
        <v>54</v>
      </c>
      <c r="AR67" s="25">
        <v>29202</v>
      </c>
      <c r="AS67" s="26"/>
      <c r="AT67" s="24" t="s">
        <v>47</v>
      </c>
      <c r="AU67" s="24"/>
      <c r="AV67" s="24"/>
      <c r="AW67" s="24" t="s">
        <v>88</v>
      </c>
      <c r="AX67" s="26"/>
      <c r="AY67" s="24" t="s">
        <v>116</v>
      </c>
      <c r="AZ67" s="27"/>
      <c r="BA67" s="24"/>
      <c r="BB67" s="6"/>
      <c r="BC67" s="86"/>
      <c r="BD67" s="42"/>
      <c r="BE67" s="94" t="s">
        <v>78</v>
      </c>
      <c r="BF67" s="7">
        <v>2</v>
      </c>
      <c r="BG67" s="7">
        <v>0</v>
      </c>
      <c r="BH67" s="88">
        <f t="shared" si="25"/>
        <v>1</v>
      </c>
      <c r="BI67" s="7">
        <v>223</v>
      </c>
      <c r="BJ67" s="103">
        <v>198</v>
      </c>
      <c r="BK67" s="6"/>
      <c r="BR67" s="92"/>
      <c r="BY67" s="42"/>
      <c r="BZ67" s="42"/>
      <c r="CA67" s="42"/>
      <c r="CB67" s="42"/>
      <c r="CC67" s="42"/>
      <c r="CD67" s="42"/>
      <c r="CE67" s="42"/>
    </row>
    <row r="68" spans="1:83" x14ac:dyDescent="0.3">
      <c r="A68" s="7"/>
      <c r="B68" s="6"/>
      <c r="C68" s="6"/>
      <c r="D68" s="15"/>
      <c r="E68" s="6"/>
      <c r="F68" s="23"/>
      <c r="G68" s="87"/>
      <c r="H68" s="6"/>
      <c r="I68" s="6"/>
      <c r="J68" s="88"/>
      <c r="K68" s="6"/>
      <c r="L68" s="6"/>
      <c r="M68" s="6"/>
      <c r="N68" s="6"/>
      <c r="O68" s="6"/>
      <c r="P68" s="6"/>
      <c r="Q68" s="88"/>
      <c r="R68" s="6"/>
      <c r="S68" s="6"/>
      <c r="T68" s="6"/>
      <c r="U68" s="6"/>
      <c r="V68" s="87"/>
      <c r="W68" s="6"/>
      <c r="X68" s="6"/>
      <c r="Y68" s="87"/>
      <c r="Z68" s="6"/>
      <c r="AA68" s="6"/>
      <c r="AB68" s="90"/>
      <c r="AC68" s="6"/>
      <c r="AD68" s="6"/>
      <c r="AE68" s="6"/>
      <c r="AF68" s="87"/>
      <c r="AG68" s="6"/>
      <c r="AH68" s="6"/>
      <c r="AI68" s="6"/>
      <c r="AJ68" s="87"/>
      <c r="AK68" s="88"/>
      <c r="AL68" s="89"/>
      <c r="AM68" s="6"/>
      <c r="AN68" s="6"/>
      <c r="AO68" s="1"/>
      <c r="AP68" s="6">
        <v>198</v>
      </c>
      <c r="AQ68" s="6" t="s">
        <v>76</v>
      </c>
      <c r="AR68" s="11">
        <v>29204</v>
      </c>
      <c r="AS68" s="7" t="s">
        <v>119</v>
      </c>
      <c r="AT68" s="6" t="s">
        <v>64</v>
      </c>
      <c r="AU68" s="6">
        <v>96</v>
      </c>
      <c r="AV68" s="6">
        <v>98</v>
      </c>
      <c r="AW68" s="12" t="s">
        <v>47</v>
      </c>
      <c r="AX68" s="7" t="s">
        <v>120</v>
      </c>
      <c r="AY68" s="6" t="s">
        <v>90</v>
      </c>
      <c r="AZ68" s="23">
        <v>675</v>
      </c>
      <c r="BA68" s="6"/>
      <c r="BB68" s="6" t="s">
        <v>299</v>
      </c>
      <c r="BC68" s="6" t="s">
        <v>74</v>
      </c>
      <c r="BD68" s="42"/>
      <c r="BE68" s="94" t="s">
        <v>64</v>
      </c>
      <c r="BF68" s="7">
        <v>1</v>
      </c>
      <c r="BG68" s="7">
        <v>0</v>
      </c>
      <c r="BH68" s="88">
        <f t="shared" si="25"/>
        <v>1</v>
      </c>
      <c r="BI68" s="7">
        <v>98</v>
      </c>
      <c r="BJ68" s="103">
        <v>96</v>
      </c>
      <c r="BK68" s="6"/>
      <c r="BR68" s="92"/>
      <c r="BY68" s="42"/>
      <c r="BZ68" s="42"/>
      <c r="CA68" s="42"/>
      <c r="CB68" s="42"/>
      <c r="CC68" s="42"/>
      <c r="CD68" s="42"/>
      <c r="CE68" s="42"/>
    </row>
    <row r="69" spans="1:83" x14ac:dyDescent="0.3">
      <c r="A69" s="7"/>
      <c r="B69" s="6"/>
      <c r="C69" s="6"/>
      <c r="D69" s="15"/>
      <c r="E69" s="6"/>
      <c r="F69" s="23"/>
      <c r="G69" s="87"/>
      <c r="H69" s="6"/>
      <c r="I69" s="6"/>
      <c r="J69" s="88"/>
      <c r="K69" s="6"/>
      <c r="L69" s="6"/>
      <c r="M69" s="6"/>
      <c r="N69" s="6"/>
      <c r="O69" s="6"/>
      <c r="P69" s="6"/>
      <c r="Q69" s="88"/>
      <c r="R69" s="6"/>
      <c r="S69" s="6"/>
      <c r="T69" s="6"/>
      <c r="U69" s="6"/>
      <c r="V69" s="87"/>
      <c r="W69" s="6"/>
      <c r="X69" s="6"/>
      <c r="Y69" s="87"/>
      <c r="Z69" s="6"/>
      <c r="AA69" s="6"/>
      <c r="AB69" s="90"/>
      <c r="AC69" s="6"/>
      <c r="AD69" s="6"/>
      <c r="AE69" s="6"/>
      <c r="AF69" s="87"/>
      <c r="AG69" s="6"/>
      <c r="AH69" s="6"/>
      <c r="AI69" s="6"/>
      <c r="AJ69" s="87"/>
      <c r="AK69" s="88"/>
      <c r="AL69" s="89"/>
      <c r="AM69" s="6"/>
      <c r="AN69" s="6"/>
      <c r="AO69" s="1"/>
      <c r="AP69" s="6">
        <v>203</v>
      </c>
      <c r="AQ69" s="6" t="s">
        <v>45</v>
      </c>
      <c r="AR69" s="11">
        <v>29205</v>
      </c>
      <c r="AS69" s="7" t="s">
        <v>124</v>
      </c>
      <c r="AT69" s="12" t="s">
        <v>47</v>
      </c>
      <c r="AU69" s="6">
        <v>108</v>
      </c>
      <c r="AV69" s="6">
        <v>100</v>
      </c>
      <c r="AW69" s="6" t="s">
        <v>78</v>
      </c>
      <c r="AX69" s="7" t="s">
        <v>125</v>
      </c>
      <c r="AY69" s="6" t="s">
        <v>126</v>
      </c>
      <c r="AZ69" s="23">
        <v>1921</v>
      </c>
      <c r="BA69" s="6"/>
      <c r="BB69" s="6" t="s">
        <v>299</v>
      </c>
      <c r="BC69" s="6" t="s">
        <v>302</v>
      </c>
      <c r="BD69" s="42"/>
      <c r="BE69" s="94" t="s">
        <v>57</v>
      </c>
      <c r="BF69" s="7">
        <v>1</v>
      </c>
      <c r="BG69" s="7">
        <v>0</v>
      </c>
      <c r="BH69" s="88">
        <f t="shared" si="25"/>
        <v>1</v>
      </c>
      <c r="BI69" s="7">
        <v>114</v>
      </c>
      <c r="BJ69" s="103">
        <v>108</v>
      </c>
      <c r="BK69" s="6"/>
      <c r="BR69" s="92"/>
      <c r="BY69" s="42"/>
      <c r="BZ69" s="42"/>
      <c r="CA69" s="42"/>
      <c r="CB69" s="42"/>
      <c r="CC69" s="42"/>
      <c r="CD69" s="42"/>
      <c r="CE69" s="42"/>
    </row>
    <row r="70" spans="1:83" x14ac:dyDescent="0.3">
      <c r="A70" s="7"/>
      <c r="B70" s="6"/>
      <c r="C70" s="6"/>
      <c r="D70" s="15"/>
      <c r="E70" s="6"/>
      <c r="F70" s="23"/>
      <c r="G70" s="87"/>
      <c r="H70" s="6"/>
      <c r="I70" s="6"/>
      <c r="J70" s="88"/>
      <c r="K70" s="6"/>
      <c r="L70" s="6"/>
      <c r="M70" s="6"/>
      <c r="N70" s="6"/>
      <c r="O70" s="6"/>
      <c r="P70" s="6"/>
      <c r="Q70" s="88"/>
      <c r="R70" s="6"/>
      <c r="S70" s="6"/>
      <c r="T70" s="6"/>
      <c r="U70" s="6"/>
      <c r="V70" s="87"/>
      <c r="W70" s="6"/>
      <c r="X70" s="6"/>
      <c r="Y70" s="87"/>
      <c r="Z70" s="6"/>
      <c r="AA70" s="6"/>
      <c r="AB70" s="90"/>
      <c r="AC70" s="6"/>
      <c r="AD70" s="6"/>
      <c r="AE70" s="6"/>
      <c r="AF70" s="87"/>
      <c r="AG70" s="6"/>
      <c r="AH70" s="6"/>
      <c r="AI70" s="6"/>
      <c r="AJ70" s="87"/>
      <c r="AK70" s="88"/>
      <c r="AL70" s="89"/>
      <c r="AM70" s="6"/>
      <c r="AN70" s="6"/>
      <c r="AO70" s="1"/>
      <c r="AP70" s="6">
        <v>210</v>
      </c>
      <c r="AQ70" s="6" t="s">
        <v>50</v>
      </c>
      <c r="AR70" s="11">
        <v>29207</v>
      </c>
      <c r="AS70" s="7" t="s">
        <v>128</v>
      </c>
      <c r="AT70" s="6" t="s">
        <v>47</v>
      </c>
      <c r="AU70" s="6">
        <v>80</v>
      </c>
      <c r="AV70" s="6">
        <v>103</v>
      </c>
      <c r="AW70" s="12" t="s">
        <v>112</v>
      </c>
      <c r="AX70" s="7" t="s">
        <v>129</v>
      </c>
      <c r="AY70" s="6" t="s">
        <v>130</v>
      </c>
      <c r="AZ70" s="23">
        <v>1283</v>
      </c>
      <c r="BA70" s="6"/>
      <c r="BB70" s="6" t="s">
        <v>299</v>
      </c>
      <c r="BC70" s="6" t="s">
        <v>303</v>
      </c>
      <c r="BD70" s="42"/>
      <c r="BE70" s="94" t="s">
        <v>102</v>
      </c>
      <c r="BF70" s="7">
        <v>1</v>
      </c>
      <c r="BG70" s="7">
        <v>1</v>
      </c>
      <c r="BH70" s="88">
        <f t="shared" si="25"/>
        <v>0.5</v>
      </c>
      <c r="BI70" s="7">
        <v>174</v>
      </c>
      <c r="BJ70" s="103">
        <v>174</v>
      </c>
      <c r="BK70" s="6"/>
      <c r="BR70" s="92"/>
      <c r="BY70" s="42"/>
      <c r="BZ70" s="42"/>
      <c r="CA70" s="42"/>
      <c r="CB70" s="42"/>
      <c r="CC70" s="42"/>
      <c r="CD70" s="42"/>
      <c r="CE70" s="42"/>
    </row>
    <row r="71" spans="1:83" x14ac:dyDescent="0.3">
      <c r="A71" s="7"/>
      <c r="B71" s="6"/>
      <c r="C71" s="6"/>
      <c r="D71" s="15"/>
      <c r="E71" s="6"/>
      <c r="F71" s="23"/>
      <c r="G71" s="87"/>
      <c r="H71" s="6"/>
      <c r="I71" s="6"/>
      <c r="J71" s="88"/>
      <c r="K71" s="6"/>
      <c r="L71" s="6"/>
      <c r="M71" s="6"/>
      <c r="N71" s="6"/>
      <c r="O71" s="6"/>
      <c r="P71" s="6"/>
      <c r="Q71" s="88"/>
      <c r="R71" s="6"/>
      <c r="S71" s="6"/>
      <c r="T71" s="6"/>
      <c r="U71" s="6"/>
      <c r="V71" s="87"/>
      <c r="W71" s="6"/>
      <c r="X71" s="6"/>
      <c r="Y71" s="87"/>
      <c r="Z71" s="6"/>
      <c r="AA71" s="6"/>
      <c r="AB71" s="90"/>
      <c r="AC71" s="6"/>
      <c r="AD71" s="6"/>
      <c r="AE71" s="6"/>
      <c r="AF71" s="87"/>
      <c r="AG71" s="6"/>
      <c r="AH71" s="6"/>
      <c r="AI71" s="6"/>
      <c r="AJ71" s="87"/>
      <c r="AK71" s="88"/>
      <c r="AL71" s="89"/>
      <c r="AM71" s="6"/>
      <c r="AN71" s="6"/>
      <c r="AO71" s="1"/>
      <c r="AP71" s="6">
        <v>213</v>
      </c>
      <c r="AQ71" s="6" t="s">
        <v>54</v>
      </c>
      <c r="AR71" s="11">
        <v>29209</v>
      </c>
      <c r="AS71" s="7" t="s">
        <v>133</v>
      </c>
      <c r="AT71" s="12" t="s">
        <v>47</v>
      </c>
      <c r="AU71" s="6">
        <v>107</v>
      </c>
      <c r="AV71" s="6">
        <v>97</v>
      </c>
      <c r="AW71" s="6" t="s">
        <v>134</v>
      </c>
      <c r="AX71" s="7" t="s">
        <v>135</v>
      </c>
      <c r="AY71" s="6" t="s">
        <v>136</v>
      </c>
      <c r="AZ71" s="23">
        <v>1113</v>
      </c>
      <c r="BA71" s="6"/>
      <c r="BB71" s="6" t="s">
        <v>299</v>
      </c>
      <c r="BC71" s="6" t="s">
        <v>304</v>
      </c>
      <c r="BD71" s="42"/>
      <c r="BE71" s="94"/>
      <c r="BF71" s="6"/>
      <c r="BG71" s="6"/>
      <c r="BH71" s="6"/>
      <c r="BI71" s="7"/>
      <c r="BJ71" s="103"/>
      <c r="BK71" s="6"/>
      <c r="BR71" s="6"/>
      <c r="BY71" s="42"/>
      <c r="BZ71" s="42"/>
      <c r="CA71" s="42"/>
      <c r="CB71" s="42"/>
      <c r="CC71" s="42"/>
      <c r="CD71" s="42"/>
      <c r="CE71" s="42"/>
    </row>
    <row r="72" spans="1:83" x14ac:dyDescent="0.3">
      <c r="A72" s="7"/>
      <c r="B72" s="6"/>
      <c r="C72" s="6"/>
      <c r="D72" s="15"/>
      <c r="E72" s="6"/>
      <c r="F72" s="23"/>
      <c r="G72" s="87"/>
      <c r="H72" s="6"/>
      <c r="I72" s="6"/>
      <c r="J72" s="88"/>
      <c r="K72" s="6"/>
      <c r="L72" s="6"/>
      <c r="M72" s="6"/>
      <c r="N72" s="6"/>
      <c r="O72" s="6"/>
      <c r="P72" s="6"/>
      <c r="Q72" s="88"/>
      <c r="R72" s="6"/>
      <c r="S72" s="6"/>
      <c r="T72" s="6"/>
      <c r="U72" s="6"/>
      <c r="V72" s="87"/>
      <c r="W72" s="6"/>
      <c r="X72" s="6"/>
      <c r="Y72" s="87"/>
      <c r="Z72" s="6"/>
      <c r="AA72" s="6"/>
      <c r="AB72" s="90"/>
      <c r="AC72" s="6"/>
      <c r="AD72" s="6"/>
      <c r="AE72" s="6"/>
      <c r="AF72" s="87"/>
      <c r="AG72" s="6"/>
      <c r="AH72" s="6"/>
      <c r="AI72" s="6"/>
      <c r="AJ72" s="87"/>
      <c r="AK72" s="88"/>
      <c r="AL72" s="89"/>
      <c r="AM72" s="6"/>
      <c r="AN72" s="6"/>
      <c r="AO72" s="1"/>
      <c r="AP72" s="6">
        <v>215</v>
      </c>
      <c r="AQ72" s="6" t="s">
        <v>76</v>
      </c>
      <c r="AR72" s="11">
        <v>29211</v>
      </c>
      <c r="AS72" s="7" t="s">
        <v>137</v>
      </c>
      <c r="AT72" s="6" t="s">
        <v>47</v>
      </c>
      <c r="AU72" s="6">
        <v>108</v>
      </c>
      <c r="AV72" s="6">
        <v>116</v>
      </c>
      <c r="AW72" s="12" t="s">
        <v>46</v>
      </c>
      <c r="AX72" s="7" t="s">
        <v>133</v>
      </c>
      <c r="AY72" s="6" t="s">
        <v>138</v>
      </c>
      <c r="AZ72" s="23">
        <v>1102</v>
      </c>
      <c r="BA72" s="6"/>
      <c r="BB72" s="6" t="s">
        <v>299</v>
      </c>
      <c r="BC72" s="6" t="s">
        <v>305</v>
      </c>
      <c r="BD72" s="42"/>
      <c r="BE72" s="94" t="s">
        <v>154</v>
      </c>
      <c r="BF72" s="7">
        <v>1</v>
      </c>
      <c r="BG72" s="7">
        <v>0</v>
      </c>
      <c r="BH72" s="88">
        <f t="shared" si="25"/>
        <v>1</v>
      </c>
      <c r="BI72" s="7">
        <v>95</v>
      </c>
      <c r="BJ72" s="103">
        <v>79</v>
      </c>
      <c r="BK72" s="6"/>
      <c r="BR72" s="6"/>
      <c r="BY72" s="42"/>
      <c r="BZ72" s="42"/>
      <c r="CA72" s="42"/>
      <c r="CB72" s="42"/>
      <c r="CC72" s="42"/>
      <c r="CD72" s="42"/>
      <c r="CE72" s="42"/>
    </row>
    <row r="73" spans="1:83" x14ac:dyDescent="0.3">
      <c r="A73" s="7"/>
      <c r="B73" s="6"/>
      <c r="C73" s="6"/>
      <c r="D73" s="15"/>
      <c r="E73" s="6"/>
      <c r="F73" s="23"/>
      <c r="G73" s="87"/>
      <c r="H73" s="6"/>
      <c r="I73" s="6"/>
      <c r="J73" s="88"/>
      <c r="K73" s="6"/>
      <c r="L73" s="6"/>
      <c r="M73" s="6"/>
      <c r="N73" s="6"/>
      <c r="O73" s="6"/>
      <c r="P73" s="6"/>
      <c r="Q73" s="88"/>
      <c r="R73" s="6"/>
      <c r="S73" s="6"/>
      <c r="T73" s="6"/>
      <c r="U73" s="6"/>
      <c r="V73" s="87"/>
      <c r="W73" s="6"/>
      <c r="X73" s="6"/>
      <c r="Y73" s="87"/>
      <c r="Z73" s="6"/>
      <c r="AA73" s="6"/>
      <c r="AB73" s="90"/>
      <c r="AC73" s="6"/>
      <c r="AD73" s="6"/>
      <c r="AE73" s="6"/>
      <c r="AF73" s="87"/>
      <c r="AG73" s="6"/>
      <c r="AH73" s="6"/>
      <c r="AI73" s="6"/>
      <c r="AJ73" s="87"/>
      <c r="AK73" s="88"/>
      <c r="AL73" s="89"/>
      <c r="AM73" s="6"/>
      <c r="AN73" s="6"/>
      <c r="AO73" s="1"/>
      <c r="AP73" s="6"/>
      <c r="AQ73" s="24" t="s">
        <v>76</v>
      </c>
      <c r="AR73" s="25">
        <v>29218</v>
      </c>
      <c r="AS73" s="26"/>
      <c r="AT73" s="24" t="s">
        <v>73</v>
      </c>
      <c r="AU73" s="24"/>
      <c r="AV73" s="24"/>
      <c r="AW73" s="24" t="s">
        <v>47</v>
      </c>
      <c r="AX73" s="26"/>
      <c r="AY73" s="12"/>
      <c r="AZ73" s="27"/>
      <c r="BA73" s="24"/>
      <c r="BB73" s="6"/>
      <c r="BC73" s="86"/>
      <c r="BD73" s="42"/>
      <c r="BE73" s="94" t="s">
        <v>134</v>
      </c>
      <c r="BF73" s="7">
        <v>2</v>
      </c>
      <c r="BG73" s="7">
        <v>0</v>
      </c>
      <c r="BH73" s="88">
        <f t="shared" si="25"/>
        <v>1</v>
      </c>
      <c r="BI73" s="7">
        <v>195</v>
      </c>
      <c r="BJ73" s="103">
        <v>165</v>
      </c>
      <c r="BK73" s="6"/>
      <c r="BR73" s="92"/>
      <c r="BY73" s="42"/>
      <c r="BZ73" s="42"/>
      <c r="CA73" s="42"/>
      <c r="CB73" s="42"/>
      <c r="CC73" s="42"/>
      <c r="CD73" s="42"/>
      <c r="CE73" s="42"/>
    </row>
    <row r="74" spans="1:83" x14ac:dyDescent="0.3">
      <c r="A74" s="7"/>
      <c r="B74" s="6"/>
      <c r="C74" s="6"/>
      <c r="D74" s="15"/>
      <c r="E74" s="6"/>
      <c r="F74" s="23"/>
      <c r="G74" s="87"/>
      <c r="H74" s="6"/>
      <c r="I74" s="6"/>
      <c r="J74" s="88"/>
      <c r="K74" s="6"/>
      <c r="L74" s="6"/>
      <c r="M74" s="6"/>
      <c r="N74" s="6"/>
      <c r="O74" s="6"/>
      <c r="P74" s="6"/>
      <c r="Q74" s="88"/>
      <c r="R74" s="6"/>
      <c r="S74" s="6"/>
      <c r="T74" s="6"/>
      <c r="U74" s="6"/>
      <c r="V74" s="87"/>
      <c r="W74" s="6"/>
      <c r="X74" s="6"/>
      <c r="Y74" s="87"/>
      <c r="Z74" s="6"/>
      <c r="AA74" s="6"/>
      <c r="AB74" s="90"/>
      <c r="AC74" s="6"/>
      <c r="AD74" s="6"/>
      <c r="AE74" s="6"/>
      <c r="AF74" s="87"/>
      <c r="AG74" s="6"/>
      <c r="AH74" s="6"/>
      <c r="AI74" s="6"/>
      <c r="AJ74" s="87"/>
      <c r="AK74" s="88"/>
      <c r="AL74" s="89"/>
      <c r="AM74" s="6"/>
      <c r="AN74" s="6"/>
      <c r="AO74" s="1"/>
      <c r="AP74" s="6" t="s">
        <v>401</v>
      </c>
      <c r="AQ74" s="6" t="s">
        <v>70</v>
      </c>
      <c r="AR74" s="11">
        <v>29224</v>
      </c>
      <c r="AS74" s="7" t="s">
        <v>139</v>
      </c>
      <c r="AT74" s="6" t="s">
        <v>47</v>
      </c>
      <c r="AU74" s="6">
        <v>96</v>
      </c>
      <c r="AV74" s="6">
        <v>126</v>
      </c>
      <c r="AW74" s="12" t="s">
        <v>93</v>
      </c>
      <c r="AX74" s="7" t="s">
        <v>140</v>
      </c>
      <c r="AY74" s="6" t="s">
        <v>95</v>
      </c>
      <c r="AZ74" s="23">
        <v>2117</v>
      </c>
      <c r="BA74" s="6"/>
      <c r="BB74" s="6" t="s">
        <v>299</v>
      </c>
      <c r="BC74" s="6" t="s">
        <v>306</v>
      </c>
      <c r="BD74" s="42"/>
      <c r="BE74" s="94" t="s">
        <v>61</v>
      </c>
      <c r="BF74" s="7">
        <v>1</v>
      </c>
      <c r="BG74" s="7">
        <v>0</v>
      </c>
      <c r="BH74" s="88">
        <f t="shared" si="25"/>
        <v>1</v>
      </c>
      <c r="BI74" s="7">
        <v>107</v>
      </c>
      <c r="BJ74" s="103">
        <v>84</v>
      </c>
      <c r="BK74" s="6"/>
      <c r="BR74" s="92"/>
      <c r="BY74" s="42"/>
      <c r="BZ74" s="42"/>
      <c r="CA74" s="42"/>
      <c r="CB74" s="42"/>
      <c r="CC74" s="42"/>
      <c r="CD74" s="42"/>
      <c r="CE74" s="42"/>
    </row>
    <row r="75" spans="1:83" x14ac:dyDescent="0.3">
      <c r="A75" s="7"/>
      <c r="B75" s="6"/>
      <c r="C75" s="6"/>
      <c r="D75" s="15"/>
      <c r="E75" s="6"/>
      <c r="F75" s="23"/>
      <c r="G75" s="87"/>
      <c r="H75" s="6"/>
      <c r="I75" s="6"/>
      <c r="J75" s="88"/>
      <c r="K75" s="6"/>
      <c r="L75" s="6"/>
      <c r="M75" s="6"/>
      <c r="N75" s="6"/>
      <c r="O75" s="6"/>
      <c r="P75" s="6"/>
      <c r="Q75" s="88"/>
      <c r="R75" s="6"/>
      <c r="S75" s="6"/>
      <c r="T75" s="6"/>
      <c r="U75" s="6"/>
      <c r="V75" s="87"/>
      <c r="W75" s="6"/>
      <c r="X75" s="6"/>
      <c r="Y75" s="87"/>
      <c r="Z75" s="6"/>
      <c r="AA75" s="6"/>
      <c r="AB75" s="90"/>
      <c r="AC75" s="6"/>
      <c r="AD75" s="6"/>
      <c r="AE75" s="6"/>
      <c r="AF75" s="87"/>
      <c r="AG75" s="6"/>
      <c r="AH75" s="6"/>
      <c r="AI75" s="6"/>
      <c r="AJ75" s="87"/>
      <c r="AK75" s="88"/>
      <c r="AL75" s="89"/>
      <c r="AM75" s="6"/>
      <c r="AN75" s="6"/>
      <c r="AO75" s="1"/>
      <c r="AP75" s="6">
        <v>232</v>
      </c>
      <c r="AQ75" s="6" t="s">
        <v>76</v>
      </c>
      <c r="AR75" s="11">
        <v>29225</v>
      </c>
      <c r="AS75" s="7" t="s">
        <v>141</v>
      </c>
      <c r="AT75" s="6" t="s">
        <v>57</v>
      </c>
      <c r="AU75" s="6">
        <v>108</v>
      </c>
      <c r="AV75" s="6">
        <v>114</v>
      </c>
      <c r="AW75" s="12" t="s">
        <v>47</v>
      </c>
      <c r="AX75" s="7" t="s">
        <v>142</v>
      </c>
      <c r="AY75" s="6" t="s">
        <v>90</v>
      </c>
      <c r="AZ75" s="23">
        <v>1428</v>
      </c>
      <c r="BA75" s="14" t="s">
        <v>143</v>
      </c>
      <c r="BB75" s="6" t="s">
        <v>299</v>
      </c>
      <c r="BC75" s="6" t="s">
        <v>307</v>
      </c>
      <c r="BD75" s="42"/>
      <c r="BE75" s="94" t="s">
        <v>93</v>
      </c>
      <c r="BF75" s="7">
        <v>0</v>
      </c>
      <c r="BG75" s="7">
        <v>0</v>
      </c>
      <c r="BH75" s="88">
        <v>0</v>
      </c>
      <c r="BI75" s="7">
        <v>0</v>
      </c>
      <c r="BJ75" s="103">
        <v>0</v>
      </c>
      <c r="BK75" s="6"/>
      <c r="BR75" s="92"/>
      <c r="BY75" s="42"/>
      <c r="BZ75" s="42"/>
      <c r="CA75" s="42"/>
      <c r="CB75" s="42"/>
      <c r="CC75" s="42"/>
      <c r="CD75" s="42"/>
      <c r="CE75" s="42"/>
    </row>
    <row r="76" spans="1:83" x14ac:dyDescent="0.3">
      <c r="A76" s="7"/>
      <c r="B76" s="6"/>
      <c r="C76" s="6"/>
      <c r="D76" s="15"/>
      <c r="E76" s="6"/>
      <c r="F76" s="23"/>
      <c r="G76" s="87"/>
      <c r="H76" s="6"/>
      <c r="I76" s="6"/>
      <c r="J76" s="88"/>
      <c r="K76" s="6"/>
      <c r="L76" s="6"/>
      <c r="M76" s="6"/>
      <c r="N76" s="6"/>
      <c r="O76" s="6"/>
      <c r="P76" s="6"/>
      <c r="Q76" s="88"/>
      <c r="R76" s="6"/>
      <c r="S76" s="6"/>
      <c r="T76" s="6"/>
      <c r="U76" s="6"/>
      <c r="V76" s="87"/>
      <c r="W76" s="6"/>
      <c r="X76" s="6"/>
      <c r="Y76" s="87"/>
      <c r="Z76" s="6"/>
      <c r="AA76" s="6"/>
      <c r="AB76" s="90"/>
      <c r="AC76" s="6"/>
      <c r="AD76" s="6"/>
      <c r="AE76" s="6"/>
      <c r="AF76" s="87"/>
      <c r="AG76" s="6"/>
      <c r="AH76" s="6"/>
      <c r="AI76" s="6"/>
      <c r="AJ76" s="87"/>
      <c r="AK76" s="88"/>
      <c r="AL76" s="89"/>
      <c r="AM76" s="6"/>
      <c r="AN76" s="6"/>
      <c r="AO76" s="1"/>
      <c r="AP76" s="6">
        <v>236</v>
      </c>
      <c r="AQ76" s="6" t="s">
        <v>144</v>
      </c>
      <c r="AR76" s="11">
        <v>29227</v>
      </c>
      <c r="AS76" s="7" t="s">
        <v>145</v>
      </c>
      <c r="AT76" s="12" t="s">
        <v>47</v>
      </c>
      <c r="AU76" s="6">
        <v>84</v>
      </c>
      <c r="AV76" s="6">
        <v>79</v>
      </c>
      <c r="AW76" s="6" t="s">
        <v>64</v>
      </c>
      <c r="AX76" s="7" t="s">
        <v>146</v>
      </c>
      <c r="AY76" s="6" t="s">
        <v>65</v>
      </c>
      <c r="AZ76" s="23">
        <v>1732</v>
      </c>
      <c r="BA76" s="6"/>
      <c r="BB76" s="6" t="s">
        <v>299</v>
      </c>
      <c r="BC76" s="6" t="s">
        <v>308</v>
      </c>
      <c r="BD76" s="42"/>
      <c r="BE76" s="94" t="s">
        <v>112</v>
      </c>
      <c r="BF76" s="7">
        <v>0</v>
      </c>
      <c r="BG76" s="7">
        <v>1</v>
      </c>
      <c r="BH76" s="88">
        <f t="shared" si="25"/>
        <v>0</v>
      </c>
      <c r="BI76" s="7">
        <v>89</v>
      </c>
      <c r="BJ76" s="103">
        <v>102</v>
      </c>
      <c r="BK76" s="6"/>
      <c r="BR76" s="92"/>
      <c r="BY76" s="42"/>
      <c r="BZ76" s="42"/>
      <c r="CA76" s="42"/>
      <c r="CB76" s="42"/>
      <c r="CC76" s="42"/>
      <c r="CD76" s="42"/>
      <c r="CE76" s="42"/>
    </row>
    <row r="77" spans="1:83" x14ac:dyDescent="0.3">
      <c r="A77" s="7"/>
      <c r="B77" s="6"/>
      <c r="C77" s="6"/>
      <c r="D77" s="15"/>
      <c r="E77" s="6"/>
      <c r="F77" s="23"/>
      <c r="G77" s="87"/>
      <c r="H77" s="6"/>
      <c r="I77" s="6"/>
      <c r="J77" s="88"/>
      <c r="K77" s="6"/>
      <c r="L77" s="6"/>
      <c r="M77" s="6"/>
      <c r="N77" s="6"/>
      <c r="O77" s="6"/>
      <c r="P77" s="6"/>
      <c r="Q77" s="88"/>
      <c r="R77" s="6"/>
      <c r="S77" s="6"/>
      <c r="T77" s="6"/>
      <c r="U77" s="6"/>
      <c r="V77" s="87"/>
      <c r="W77" s="6"/>
      <c r="X77" s="6"/>
      <c r="Y77" s="87"/>
      <c r="Z77" s="6"/>
      <c r="AA77" s="6"/>
      <c r="AB77" s="90"/>
      <c r="AC77" s="6"/>
      <c r="AD77" s="6"/>
      <c r="AE77" s="6"/>
      <c r="AF77" s="87"/>
      <c r="AG77" s="6"/>
      <c r="AH77" s="6"/>
      <c r="AI77" s="6"/>
      <c r="AJ77" s="87"/>
      <c r="AK77" s="88"/>
      <c r="AL77" s="89"/>
      <c r="AM77" s="6"/>
      <c r="AN77" s="6"/>
      <c r="AO77" s="1"/>
      <c r="AP77" s="6">
        <v>239</v>
      </c>
      <c r="AQ77" s="6" t="s">
        <v>67</v>
      </c>
      <c r="AR77" s="11">
        <v>29229</v>
      </c>
      <c r="AS77" s="7" t="s">
        <v>147</v>
      </c>
      <c r="AT77" s="6" t="s">
        <v>47</v>
      </c>
      <c r="AU77" s="6">
        <v>85</v>
      </c>
      <c r="AV77" s="6">
        <v>100</v>
      </c>
      <c r="AW77" s="12" t="s">
        <v>93</v>
      </c>
      <c r="AX77" s="7" t="s">
        <v>145</v>
      </c>
      <c r="AY77" s="6" t="s">
        <v>95</v>
      </c>
      <c r="AZ77" s="23">
        <v>647</v>
      </c>
      <c r="BA77" s="6"/>
      <c r="BB77" s="6" t="s">
        <v>299</v>
      </c>
      <c r="BC77" s="6" t="s">
        <v>309</v>
      </c>
      <c r="BD77" s="42"/>
      <c r="BE77" s="58"/>
      <c r="BF77" s="1"/>
      <c r="BG77" s="1"/>
      <c r="BH77" s="1"/>
      <c r="BI77" s="13"/>
      <c r="BJ77" s="134"/>
      <c r="BK77" s="1"/>
      <c r="BR77" s="1"/>
      <c r="BY77" s="42"/>
      <c r="BZ77" s="42"/>
      <c r="CA77" s="42"/>
      <c r="CB77" s="42"/>
      <c r="CC77" s="42"/>
      <c r="CD77" s="42"/>
      <c r="CE77" s="42"/>
    </row>
    <row r="78" spans="1:83" x14ac:dyDescent="0.3">
      <c r="A78" s="7"/>
      <c r="B78" s="6"/>
      <c r="C78" s="15"/>
      <c r="D78" s="15"/>
      <c r="E78" s="6"/>
      <c r="F78" s="23"/>
      <c r="G78" s="87"/>
      <c r="H78" s="15"/>
      <c r="I78" s="15"/>
      <c r="J78" s="88"/>
      <c r="K78" s="6"/>
      <c r="L78" s="6"/>
      <c r="M78" s="15"/>
      <c r="N78" s="6"/>
      <c r="O78" s="15"/>
      <c r="P78" s="15"/>
      <c r="Q78" s="88"/>
      <c r="R78" s="6"/>
      <c r="S78" s="15"/>
      <c r="T78" s="15"/>
      <c r="U78" s="15"/>
      <c r="V78" s="87"/>
      <c r="W78" s="6"/>
      <c r="X78" s="15"/>
      <c r="Y78" s="87"/>
      <c r="Z78" s="6"/>
      <c r="AA78" s="15"/>
      <c r="AB78" s="90"/>
      <c r="AC78" s="6"/>
      <c r="AD78" s="15"/>
      <c r="AE78" s="15"/>
      <c r="AF78" s="87"/>
      <c r="AG78" s="15"/>
      <c r="AH78" s="6"/>
      <c r="AI78" s="15"/>
      <c r="AJ78" s="87"/>
      <c r="AK78" s="88"/>
      <c r="AL78" s="89"/>
      <c r="AM78" s="6"/>
      <c r="AN78" s="6"/>
      <c r="AO78" s="1"/>
      <c r="AP78" s="6">
        <v>244</v>
      </c>
      <c r="AQ78" s="6" t="s">
        <v>76</v>
      </c>
      <c r="AR78" s="11">
        <v>29232</v>
      </c>
      <c r="AS78" s="7" t="s">
        <v>148</v>
      </c>
      <c r="AT78" s="6" t="s">
        <v>61</v>
      </c>
      <c r="AU78" s="6">
        <v>84</v>
      </c>
      <c r="AV78" s="6">
        <v>107</v>
      </c>
      <c r="AW78" s="12" t="s">
        <v>47</v>
      </c>
      <c r="AX78" s="7" t="s">
        <v>149</v>
      </c>
      <c r="AY78" s="6" t="s">
        <v>90</v>
      </c>
      <c r="AZ78" s="23">
        <v>1040</v>
      </c>
      <c r="BA78" s="6"/>
      <c r="BB78" s="6" t="s">
        <v>299</v>
      </c>
      <c r="BC78" s="6" t="s">
        <v>310</v>
      </c>
      <c r="BD78" s="42"/>
      <c r="BE78" s="59" t="s">
        <v>373</v>
      </c>
      <c r="BF78" s="56">
        <f>SUM(BF60:BF76)</f>
        <v>12</v>
      </c>
      <c r="BG78" s="56">
        <f>SUM(BG60:BG76)</f>
        <v>6</v>
      </c>
      <c r="BH78" s="60">
        <f>+BF78/(BF78+BG78)</f>
        <v>0.66666666666666663</v>
      </c>
      <c r="BI78" s="61">
        <f>SUM(BI60:BI76)</f>
        <v>1814</v>
      </c>
      <c r="BJ78" s="62">
        <f>SUM(BJ60:BJ76)</f>
        <v>1729</v>
      </c>
      <c r="BK78" s="1"/>
      <c r="BR78" s="63"/>
      <c r="BY78" s="42"/>
      <c r="BZ78" s="42"/>
      <c r="CA78" s="42"/>
      <c r="CB78" s="42"/>
      <c r="CC78" s="42"/>
      <c r="CD78" s="42"/>
      <c r="CE78" s="42"/>
    </row>
    <row r="79" spans="1:83" ht="15" thickBot="1" x14ac:dyDescent="0.35">
      <c r="A79" s="1"/>
      <c r="B79" s="6"/>
      <c r="C79" s="1"/>
      <c r="D79" s="13"/>
      <c r="E79" s="1"/>
      <c r="F79" s="17"/>
      <c r="G79" s="16"/>
      <c r="H79" s="16"/>
      <c r="I79" s="16"/>
      <c r="J79" s="16"/>
      <c r="K79" s="1"/>
      <c r="L79" s="16"/>
      <c r="M79" s="16"/>
      <c r="N79" s="1"/>
      <c r="O79" s="16"/>
      <c r="P79" s="16"/>
      <c r="Q79" s="16"/>
      <c r="R79" s="1"/>
      <c r="S79" s="16"/>
      <c r="T79" s="16"/>
      <c r="U79" s="16"/>
      <c r="V79" s="16"/>
      <c r="W79" s="1"/>
      <c r="X79" s="16"/>
      <c r="Y79" s="16"/>
      <c r="Z79" s="1"/>
      <c r="AA79" s="16"/>
      <c r="AB79" s="18"/>
      <c r="AC79" s="9"/>
      <c r="AD79" s="16"/>
      <c r="AE79" s="16"/>
      <c r="AF79" s="16"/>
      <c r="AG79" s="16"/>
      <c r="AH79" s="1"/>
      <c r="AI79" s="16"/>
      <c r="AJ79" s="16"/>
      <c r="AK79" s="19"/>
      <c r="AL79" s="46"/>
      <c r="AM79" s="6"/>
      <c r="AN79" s="6"/>
      <c r="AO79" s="1"/>
      <c r="AP79" s="6" t="s">
        <v>402</v>
      </c>
      <c r="AQ79" s="6" t="s">
        <v>144</v>
      </c>
      <c r="AR79" s="11">
        <v>29234</v>
      </c>
      <c r="AS79" s="7" t="s">
        <v>150</v>
      </c>
      <c r="AT79" s="6" t="s">
        <v>47</v>
      </c>
      <c r="AU79" s="6">
        <v>95</v>
      </c>
      <c r="AV79" s="6">
        <v>98</v>
      </c>
      <c r="AW79" s="12" t="s">
        <v>57</v>
      </c>
      <c r="AX79" s="7" t="s">
        <v>151</v>
      </c>
      <c r="AY79" s="6" t="s">
        <v>152</v>
      </c>
      <c r="AZ79" s="23">
        <v>2122</v>
      </c>
      <c r="BA79" s="6"/>
      <c r="BB79" s="6" t="s">
        <v>299</v>
      </c>
      <c r="BC79" s="6" t="s">
        <v>311</v>
      </c>
      <c r="BD79" s="42"/>
      <c r="BE79" s="64"/>
      <c r="BF79" s="65"/>
      <c r="BG79" s="65"/>
      <c r="BH79" s="66">
        <f>+BF78+BG78</f>
        <v>18</v>
      </c>
      <c r="BI79" s="67">
        <f>+BI78/BH79</f>
        <v>100.77777777777777</v>
      </c>
      <c r="BJ79" s="68">
        <f>+BJ78/BH79</f>
        <v>96.055555555555557</v>
      </c>
      <c r="BK79" s="1"/>
      <c r="BR79" s="1"/>
      <c r="BY79" s="42"/>
      <c r="BZ79" s="42"/>
      <c r="CA79" s="42"/>
      <c r="CB79" s="42"/>
      <c r="CC79" s="42"/>
      <c r="CD79" s="42"/>
      <c r="CE79" s="42"/>
    </row>
    <row r="80" spans="1:83" ht="15" thickBot="1" x14ac:dyDescent="0.35">
      <c r="A80" s="15"/>
      <c r="B80" s="14"/>
      <c r="C80" s="14"/>
      <c r="D80" s="15"/>
      <c r="E80" s="56"/>
      <c r="F80" s="116"/>
      <c r="G80" s="117"/>
      <c r="H80" s="116"/>
      <c r="I80" s="116"/>
      <c r="J80" s="60"/>
      <c r="K80" s="113"/>
      <c r="L80" s="113"/>
      <c r="M80" s="113"/>
      <c r="N80" s="113"/>
      <c r="O80" s="113"/>
      <c r="P80" s="116"/>
      <c r="Q80" s="60"/>
      <c r="R80" s="113"/>
      <c r="S80" s="113"/>
      <c r="T80" s="116"/>
      <c r="U80" s="116"/>
      <c r="V80" s="117"/>
      <c r="W80" s="113"/>
      <c r="X80" s="113"/>
      <c r="Y80" s="117"/>
      <c r="Z80" s="117"/>
      <c r="AA80" s="113"/>
      <c r="AB80" s="118"/>
      <c r="AC80" s="118"/>
      <c r="AD80" s="113"/>
      <c r="AE80" s="113"/>
      <c r="AF80" s="117"/>
      <c r="AG80" s="113"/>
      <c r="AH80" s="113"/>
      <c r="AI80" s="116"/>
      <c r="AJ80" s="117"/>
      <c r="AK80" s="60"/>
      <c r="AL80" s="1"/>
      <c r="AM80" s="6"/>
      <c r="AN80" s="6"/>
      <c r="AO80" s="1"/>
      <c r="AP80" s="6">
        <v>253</v>
      </c>
      <c r="AQ80" s="6" t="s">
        <v>50</v>
      </c>
      <c r="AR80" s="11">
        <v>29235</v>
      </c>
      <c r="AS80" s="7" t="s">
        <v>153</v>
      </c>
      <c r="AT80" s="6" t="s">
        <v>47</v>
      </c>
      <c r="AU80" s="6">
        <v>94</v>
      </c>
      <c r="AV80" s="6">
        <v>99</v>
      </c>
      <c r="AW80" s="12" t="s">
        <v>154</v>
      </c>
      <c r="AX80" s="7" t="s">
        <v>155</v>
      </c>
      <c r="AY80" s="6" t="s">
        <v>156</v>
      </c>
      <c r="AZ80" s="23">
        <v>601</v>
      </c>
      <c r="BA80" s="6"/>
      <c r="BB80" s="6" t="s">
        <v>299</v>
      </c>
      <c r="BC80" s="6" t="s">
        <v>312</v>
      </c>
      <c r="BD80" s="42"/>
      <c r="BE80" s="41"/>
      <c r="BF80" s="41"/>
      <c r="BG80" s="41"/>
      <c r="BH80" s="131"/>
      <c r="BI80" s="15"/>
      <c r="BJ80" s="15"/>
      <c r="BK80" s="1"/>
      <c r="BL80" s="14"/>
      <c r="BM80" s="14"/>
      <c r="BN80" s="14"/>
      <c r="BO80" s="131"/>
      <c r="BP80" s="132"/>
      <c r="BQ80" s="41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</row>
    <row r="81" spans="1:83" x14ac:dyDescent="0.3">
      <c r="A81" s="1"/>
      <c r="B81" s="1"/>
      <c r="C81" s="1"/>
      <c r="D81" s="13"/>
      <c r="E81" s="13"/>
      <c r="F81" s="1"/>
      <c r="G81" s="14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6"/>
      <c r="AJ81" s="1"/>
      <c r="AK81" s="1"/>
      <c r="AL81" s="1"/>
      <c r="AM81" s="6"/>
      <c r="AN81" s="6"/>
      <c r="AO81" s="1"/>
      <c r="AP81" s="6"/>
      <c r="AQ81" s="24" t="s">
        <v>70</v>
      </c>
      <c r="AR81" s="25">
        <v>29238</v>
      </c>
      <c r="AS81" s="26"/>
      <c r="AT81" s="24" t="s">
        <v>47</v>
      </c>
      <c r="AU81" s="24"/>
      <c r="AV81" s="24"/>
      <c r="AW81" s="24" t="s">
        <v>157</v>
      </c>
      <c r="AX81" s="26"/>
      <c r="AY81" s="24"/>
      <c r="AZ81" s="27"/>
      <c r="BA81" s="24"/>
      <c r="BB81" s="6"/>
      <c r="BC81" s="86"/>
      <c r="BD81" s="42"/>
      <c r="BE81" s="133" t="s">
        <v>371</v>
      </c>
      <c r="BF81" s="53" t="s">
        <v>366</v>
      </c>
      <c r="BG81" s="53" t="s">
        <v>367</v>
      </c>
      <c r="BH81" s="53" t="s">
        <v>368</v>
      </c>
      <c r="BI81" s="53" t="s">
        <v>369</v>
      </c>
      <c r="BJ81" s="54" t="s">
        <v>370</v>
      </c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</row>
    <row r="82" spans="1:83" x14ac:dyDescent="0.3">
      <c r="A82" s="1"/>
      <c r="B82" s="1"/>
      <c r="C82" s="1"/>
      <c r="D82" s="13"/>
      <c r="E82" s="13"/>
      <c r="F82" s="1"/>
      <c r="G82" s="1"/>
      <c r="H82" s="14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20"/>
      <c r="AF82" s="5"/>
      <c r="AG82" s="5"/>
      <c r="AH82" s="15"/>
      <c r="AI82" s="6"/>
      <c r="AJ82" s="98"/>
      <c r="AK82" s="15"/>
      <c r="AL82" s="1"/>
      <c r="AM82" s="6"/>
      <c r="AN82" s="6"/>
      <c r="AO82" s="1"/>
      <c r="AP82" s="6">
        <v>259</v>
      </c>
      <c r="AQ82" s="6" t="s">
        <v>76</v>
      </c>
      <c r="AR82" s="11">
        <v>29239</v>
      </c>
      <c r="AS82" s="7" t="s">
        <v>158</v>
      </c>
      <c r="AT82" s="6" t="s">
        <v>78</v>
      </c>
      <c r="AU82" s="6">
        <v>95</v>
      </c>
      <c r="AV82" s="6">
        <v>111</v>
      </c>
      <c r="AW82" s="12" t="s">
        <v>47</v>
      </c>
      <c r="AX82" s="7" t="s">
        <v>159</v>
      </c>
      <c r="AY82" s="6" t="s">
        <v>90</v>
      </c>
      <c r="AZ82" s="23">
        <v>1629</v>
      </c>
      <c r="BA82" s="6"/>
      <c r="BB82" s="6" t="s">
        <v>299</v>
      </c>
      <c r="BC82" s="6" t="s">
        <v>313</v>
      </c>
      <c r="BD82" s="42"/>
      <c r="BE82" s="91" t="s">
        <v>47</v>
      </c>
      <c r="BF82" s="7"/>
      <c r="BG82" s="7"/>
      <c r="BH82" s="88"/>
      <c r="BI82" s="7"/>
      <c r="BJ82" s="103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</row>
    <row r="83" spans="1:83" x14ac:dyDescent="0.3">
      <c r="A83" s="1"/>
      <c r="B83" s="1"/>
      <c r="C83" s="125"/>
      <c r="D83" s="4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20"/>
      <c r="AF83" s="21"/>
      <c r="AG83" s="22"/>
      <c r="AH83" s="15"/>
      <c r="AI83" s="92"/>
      <c r="AJ83" s="98"/>
      <c r="AK83" s="15"/>
      <c r="AL83" s="1"/>
      <c r="AM83" s="6"/>
      <c r="AN83" s="6"/>
      <c r="AO83" s="1"/>
      <c r="AP83" s="6" t="s">
        <v>403</v>
      </c>
      <c r="AQ83" s="6" t="s">
        <v>76</v>
      </c>
      <c r="AR83" s="11">
        <v>29246</v>
      </c>
      <c r="AS83" s="7" t="s">
        <v>160</v>
      </c>
      <c r="AT83" s="6" t="s">
        <v>73</v>
      </c>
      <c r="AU83" s="6">
        <v>98</v>
      </c>
      <c r="AV83" s="6">
        <v>101</v>
      </c>
      <c r="AW83" s="12" t="s">
        <v>47</v>
      </c>
      <c r="AX83" s="7" t="s">
        <v>161</v>
      </c>
      <c r="AY83" s="6" t="s">
        <v>281</v>
      </c>
      <c r="AZ83" s="23">
        <v>2317</v>
      </c>
      <c r="BA83" s="14" t="s">
        <v>143</v>
      </c>
      <c r="BB83" s="6" t="s">
        <v>299</v>
      </c>
      <c r="BC83" s="6" t="s">
        <v>314</v>
      </c>
      <c r="BD83" s="42"/>
      <c r="BE83" s="94" t="s">
        <v>73</v>
      </c>
      <c r="BF83" s="7">
        <v>0</v>
      </c>
      <c r="BG83" s="7">
        <v>3</v>
      </c>
      <c r="BH83" s="88">
        <f t="shared" ref="BH83" si="26">+BF83/(BF83+BG83)</f>
        <v>0</v>
      </c>
      <c r="BI83" s="7">
        <v>318</v>
      </c>
      <c r="BJ83" s="103">
        <v>366</v>
      </c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</row>
    <row r="84" spans="1:83" x14ac:dyDescent="0.3">
      <c r="A84" s="1"/>
      <c r="B84" s="1"/>
      <c r="C84" s="42"/>
      <c r="D84" s="4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20"/>
      <c r="AF84" s="21"/>
      <c r="AG84" s="22"/>
      <c r="AH84" s="15"/>
      <c r="AI84" s="95"/>
      <c r="AJ84" s="99"/>
      <c r="AK84" s="15"/>
      <c r="AL84" s="1"/>
      <c r="AM84" s="6"/>
      <c r="AN84" s="6"/>
      <c r="AO84" s="1"/>
      <c r="AP84" s="6"/>
      <c r="AQ84" s="24" t="s">
        <v>76</v>
      </c>
      <c r="AR84" s="25">
        <v>29246</v>
      </c>
      <c r="AS84" s="26"/>
      <c r="AT84" s="24" t="s">
        <v>157</v>
      </c>
      <c r="AU84" s="24"/>
      <c r="AV84" s="24"/>
      <c r="AW84" s="24" t="s">
        <v>47</v>
      </c>
      <c r="AX84" s="26"/>
      <c r="AY84" s="24"/>
      <c r="AZ84" s="27"/>
      <c r="BA84" s="24"/>
      <c r="BB84" s="6"/>
      <c r="BC84" s="86"/>
      <c r="BD84" s="42"/>
      <c r="BE84" s="94" t="s">
        <v>157</v>
      </c>
      <c r="BF84" s="7">
        <v>0</v>
      </c>
      <c r="BG84" s="7">
        <v>0</v>
      </c>
      <c r="BH84" s="88">
        <v>0</v>
      </c>
      <c r="BI84" s="7">
        <v>0</v>
      </c>
      <c r="BJ84" s="103">
        <v>0</v>
      </c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</row>
    <row r="85" spans="1:83" x14ac:dyDescent="0.3">
      <c r="A85" s="1"/>
      <c r="B85" s="1"/>
      <c r="C85" s="1"/>
      <c r="D85" s="1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20"/>
      <c r="AF85" s="15"/>
      <c r="AG85" s="22"/>
      <c r="AH85" s="15"/>
      <c r="AI85" s="95"/>
      <c r="AJ85" s="100"/>
      <c r="AK85" s="15"/>
      <c r="AL85" s="1"/>
      <c r="AM85" s="6"/>
      <c r="AN85" s="6"/>
      <c r="AO85" s="1"/>
      <c r="AP85" s="6">
        <v>275</v>
      </c>
      <c r="AQ85" s="6" t="s">
        <v>45</v>
      </c>
      <c r="AR85" s="11">
        <v>29254</v>
      </c>
      <c r="AS85" s="7" t="s">
        <v>162</v>
      </c>
      <c r="AT85" s="6" t="s">
        <v>134</v>
      </c>
      <c r="AU85" s="6">
        <v>85</v>
      </c>
      <c r="AV85" s="6">
        <v>97</v>
      </c>
      <c r="AW85" s="12" t="s">
        <v>47</v>
      </c>
      <c r="AX85" s="7" t="s">
        <v>163</v>
      </c>
      <c r="AY85" s="6" t="s">
        <v>281</v>
      </c>
      <c r="AZ85" s="23">
        <v>2836</v>
      </c>
      <c r="BA85" s="6"/>
      <c r="BB85" s="6" t="s">
        <v>299</v>
      </c>
      <c r="BC85" s="6" t="s">
        <v>315</v>
      </c>
      <c r="BD85" s="42"/>
      <c r="BE85" s="94" t="s">
        <v>88</v>
      </c>
      <c r="BF85" s="7">
        <v>1</v>
      </c>
      <c r="BG85" s="7">
        <v>0</v>
      </c>
      <c r="BH85" s="88">
        <f>+BF85/(BF85+BG85)</f>
        <v>1</v>
      </c>
      <c r="BI85" s="7">
        <v>87</v>
      </c>
      <c r="BJ85" s="103">
        <v>84</v>
      </c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</row>
    <row r="86" spans="1:83" x14ac:dyDescent="0.3">
      <c r="A86" s="55"/>
      <c r="B86" s="56"/>
      <c r="C86" s="149"/>
      <c r="D86" s="146"/>
      <c r="E86" s="56"/>
      <c r="F86" s="139"/>
      <c r="G86" s="56"/>
      <c r="H86" s="56"/>
      <c r="I86" s="56"/>
      <c r="J86" s="56"/>
      <c r="K86" s="56"/>
      <c r="L86" s="56"/>
      <c r="M86" s="56"/>
      <c r="N86" s="56"/>
      <c r="O86" s="139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15"/>
      <c r="AF86" s="21"/>
      <c r="AG86" s="150"/>
      <c r="AI86" s="6"/>
      <c r="AJ86" s="22"/>
      <c r="AK86" s="15"/>
      <c r="AL86" s="1"/>
      <c r="AM86" s="6"/>
      <c r="AN86" s="6"/>
      <c r="AO86" s="1"/>
      <c r="AP86" s="6">
        <v>289</v>
      </c>
      <c r="AQ86" s="6" t="s">
        <v>76</v>
      </c>
      <c r="AR86" s="11">
        <v>29260</v>
      </c>
      <c r="AS86" s="7" t="s">
        <v>164</v>
      </c>
      <c r="AT86" s="6" t="s">
        <v>46</v>
      </c>
      <c r="AU86" s="6">
        <v>91</v>
      </c>
      <c r="AV86" s="6">
        <v>111</v>
      </c>
      <c r="AW86" s="12" t="s">
        <v>47</v>
      </c>
      <c r="AX86" s="7" t="s">
        <v>165</v>
      </c>
      <c r="AY86" s="6" t="s">
        <v>90</v>
      </c>
      <c r="AZ86" s="23">
        <v>1210</v>
      </c>
      <c r="BA86" s="14" t="s">
        <v>166</v>
      </c>
      <c r="BB86" s="6" t="s">
        <v>299</v>
      </c>
      <c r="BC86" s="6" t="s">
        <v>316</v>
      </c>
      <c r="BD86" s="42"/>
      <c r="BE86" s="141"/>
      <c r="BI86" s="129"/>
      <c r="BJ86" s="143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</row>
    <row r="87" spans="1:83" x14ac:dyDescent="0.3">
      <c r="A87" s="1"/>
      <c r="B87" s="1"/>
      <c r="C87" s="6"/>
      <c r="D87" s="15"/>
      <c r="E87" s="6"/>
      <c r="F87" s="23"/>
      <c r="G87" s="87"/>
      <c r="H87" s="6"/>
      <c r="I87" s="6"/>
      <c r="J87" s="88"/>
      <c r="K87" s="6"/>
      <c r="L87" s="6"/>
      <c r="M87" s="6"/>
      <c r="N87" s="6"/>
      <c r="O87" s="6"/>
      <c r="P87" s="6"/>
      <c r="Q87" s="88"/>
      <c r="R87" s="6"/>
      <c r="S87" s="6"/>
      <c r="T87" s="6"/>
      <c r="U87" s="6"/>
      <c r="V87" s="87"/>
      <c r="W87" s="6"/>
      <c r="X87" s="6"/>
      <c r="Y87" s="87"/>
      <c r="Z87" s="6"/>
      <c r="AA87" s="6"/>
      <c r="AB87" s="90"/>
      <c r="AC87" s="6"/>
      <c r="AD87" s="6"/>
      <c r="AE87" s="6"/>
      <c r="AF87" s="87"/>
      <c r="AG87" s="6"/>
      <c r="AH87" s="6"/>
      <c r="AI87" s="6"/>
      <c r="AJ87" s="1"/>
      <c r="AK87" s="1"/>
      <c r="AL87" s="1"/>
      <c r="AM87" s="6"/>
      <c r="AN87" s="6"/>
      <c r="AO87" s="1"/>
      <c r="AP87" s="6" t="s">
        <v>404</v>
      </c>
      <c r="AQ87" s="6" t="s">
        <v>144</v>
      </c>
      <c r="AR87" s="11">
        <v>29262</v>
      </c>
      <c r="AS87" s="7" t="s">
        <v>167</v>
      </c>
      <c r="AT87" s="12" t="s">
        <v>73</v>
      </c>
      <c r="AU87" s="6">
        <v>103</v>
      </c>
      <c r="AV87" s="6">
        <v>96</v>
      </c>
      <c r="AW87" s="6" t="s">
        <v>47</v>
      </c>
      <c r="AX87" s="7" t="s">
        <v>168</v>
      </c>
      <c r="AY87" s="6" t="s">
        <v>90</v>
      </c>
      <c r="AZ87" s="23">
        <v>1040</v>
      </c>
      <c r="BA87" s="6"/>
      <c r="BB87" s="6" t="s">
        <v>299</v>
      </c>
      <c r="BC87" s="6" t="s">
        <v>317</v>
      </c>
      <c r="BD87" s="42"/>
      <c r="BE87" s="94"/>
      <c r="BF87" s="7"/>
      <c r="BG87" s="7"/>
      <c r="BH87" s="6"/>
      <c r="BI87" s="7"/>
      <c r="BJ87" s="103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</row>
    <row r="88" spans="1:83" x14ac:dyDescent="0.3">
      <c r="B88" s="124"/>
      <c r="C88" s="6"/>
      <c r="D88" s="15"/>
      <c r="E88" s="6"/>
      <c r="F88" s="23"/>
      <c r="G88" s="87"/>
      <c r="H88" s="6"/>
      <c r="I88" s="6"/>
      <c r="J88" s="88"/>
      <c r="K88" s="6"/>
      <c r="L88" s="6"/>
      <c r="M88" s="6"/>
      <c r="N88" s="6"/>
      <c r="O88" s="6"/>
      <c r="P88" s="6"/>
      <c r="Q88" s="88"/>
      <c r="R88" s="6"/>
      <c r="S88" s="6"/>
      <c r="T88" s="6"/>
      <c r="U88" s="6"/>
      <c r="V88" s="87"/>
      <c r="W88" s="6"/>
      <c r="X88" s="6"/>
      <c r="Y88" s="87"/>
      <c r="Z88" s="6"/>
      <c r="AA88" s="6"/>
      <c r="AB88" s="90"/>
      <c r="AC88" s="6"/>
      <c r="AD88" s="6"/>
      <c r="AE88" s="6"/>
      <c r="AF88" s="87"/>
      <c r="AG88" s="6"/>
      <c r="AH88" s="6"/>
      <c r="AI88" s="6"/>
      <c r="AJ88" s="1"/>
      <c r="AK88" s="1"/>
      <c r="AL88" s="1"/>
      <c r="AM88" s="6"/>
      <c r="AN88" s="6"/>
      <c r="AO88" s="1"/>
      <c r="AP88" s="6" t="s">
        <v>405</v>
      </c>
      <c r="AQ88" s="6" t="s">
        <v>70</v>
      </c>
      <c r="AR88" s="11">
        <v>29266</v>
      </c>
      <c r="AS88" s="7" t="s">
        <v>169</v>
      </c>
      <c r="AT88" s="6" t="s">
        <v>47</v>
      </c>
      <c r="AU88" s="6">
        <v>129</v>
      </c>
      <c r="AV88" s="6">
        <v>140</v>
      </c>
      <c r="AW88" s="12" t="s">
        <v>73</v>
      </c>
      <c r="AX88" s="7" t="s">
        <v>170</v>
      </c>
      <c r="AY88" s="6" t="s">
        <v>171</v>
      </c>
      <c r="AZ88" s="23">
        <v>1000</v>
      </c>
      <c r="BA88" s="14" t="s">
        <v>143</v>
      </c>
      <c r="BB88" s="6" t="s">
        <v>299</v>
      </c>
      <c r="BC88" s="6" t="s">
        <v>318</v>
      </c>
      <c r="BD88" s="42"/>
      <c r="BE88" s="91" t="s">
        <v>46</v>
      </c>
      <c r="BF88" s="7">
        <v>0</v>
      </c>
      <c r="BG88" s="7">
        <v>1</v>
      </c>
      <c r="BH88" s="88">
        <f t="shared" ref="BH88:BH92" si="27">+BF88/(BF88+BG88)</f>
        <v>0</v>
      </c>
      <c r="BI88" s="7">
        <v>108</v>
      </c>
      <c r="BJ88" s="103">
        <v>116</v>
      </c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</row>
    <row r="89" spans="1:83" x14ac:dyDescent="0.3">
      <c r="B89" s="124"/>
      <c r="C89" s="6"/>
      <c r="D89" s="15"/>
      <c r="E89" s="6"/>
      <c r="F89" s="23"/>
      <c r="G89" s="87"/>
      <c r="H89" s="6"/>
      <c r="I89" s="6"/>
      <c r="J89" s="88"/>
      <c r="K89" s="6"/>
      <c r="L89" s="6"/>
      <c r="M89" s="6"/>
      <c r="N89" s="6"/>
      <c r="O89" s="6"/>
      <c r="P89" s="6"/>
      <c r="Q89" s="88"/>
      <c r="R89" s="6"/>
      <c r="S89" s="6"/>
      <c r="T89" s="6"/>
      <c r="U89" s="6"/>
      <c r="V89" s="87"/>
      <c r="W89" s="6"/>
      <c r="X89" s="6"/>
      <c r="Y89" s="87"/>
      <c r="Z89" s="6"/>
      <c r="AA89" s="6"/>
      <c r="AB89" s="90"/>
      <c r="AC89" s="6"/>
      <c r="AD89" s="6"/>
      <c r="AE89" s="6"/>
      <c r="AF89" s="87"/>
      <c r="AG89" s="6"/>
      <c r="AH89" s="6"/>
      <c r="AI89" s="6"/>
      <c r="AJ89" s="1"/>
      <c r="AK89" s="1"/>
      <c r="AL89" s="1"/>
      <c r="AM89" s="6"/>
      <c r="AN89" s="6"/>
      <c r="AO89" s="1"/>
      <c r="AP89" s="6">
        <v>304</v>
      </c>
      <c r="AQ89" s="6" t="s">
        <v>45</v>
      </c>
      <c r="AR89" s="11">
        <v>29268</v>
      </c>
      <c r="AS89" s="7" t="s">
        <v>172</v>
      </c>
      <c r="AT89" s="6" t="s">
        <v>154</v>
      </c>
      <c r="AU89" s="6">
        <v>79</v>
      </c>
      <c r="AV89" s="6">
        <v>95</v>
      </c>
      <c r="AW89" s="12" t="s">
        <v>47</v>
      </c>
      <c r="AX89" s="7" t="s">
        <v>173</v>
      </c>
      <c r="AY89" s="6" t="s">
        <v>281</v>
      </c>
      <c r="AZ89" s="23">
        <v>2078</v>
      </c>
      <c r="BA89" s="6"/>
      <c r="BB89" s="6" t="s">
        <v>299</v>
      </c>
      <c r="BC89" s="6" t="s">
        <v>319</v>
      </c>
      <c r="BD89" s="42"/>
      <c r="BE89" s="94" t="s">
        <v>78</v>
      </c>
      <c r="BF89" s="7">
        <v>1</v>
      </c>
      <c r="BG89" s="7">
        <v>0</v>
      </c>
      <c r="BH89" s="88">
        <f t="shared" si="27"/>
        <v>1</v>
      </c>
      <c r="BI89" s="7">
        <v>108</v>
      </c>
      <c r="BJ89" s="103">
        <v>100</v>
      </c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</row>
    <row r="90" spans="1:83" x14ac:dyDescent="0.3">
      <c r="C90" s="6"/>
      <c r="D90" s="15"/>
      <c r="E90" s="6"/>
      <c r="F90" s="23"/>
      <c r="G90" s="87"/>
      <c r="H90" s="6"/>
      <c r="I90" s="6"/>
      <c r="J90" s="88"/>
      <c r="K90" s="6"/>
      <c r="L90" s="6"/>
      <c r="M90" s="6"/>
      <c r="N90" s="6"/>
      <c r="O90" s="6"/>
      <c r="P90" s="6"/>
      <c r="Q90" s="88"/>
      <c r="R90" s="6"/>
      <c r="S90" s="6"/>
      <c r="T90" s="6"/>
      <c r="U90" s="6"/>
      <c r="V90" s="87"/>
      <c r="W90" s="6"/>
      <c r="X90" s="6"/>
      <c r="Y90" s="87"/>
      <c r="Z90" s="6"/>
      <c r="AA90" s="6"/>
      <c r="AB90" s="90"/>
      <c r="AC90" s="6"/>
      <c r="AD90" s="6"/>
      <c r="AE90" s="6"/>
      <c r="AF90" s="87"/>
      <c r="AG90" s="6"/>
      <c r="AH90" s="6"/>
      <c r="AI90" s="6"/>
      <c r="AJ90" s="1"/>
      <c r="AK90" s="1"/>
      <c r="AL90" s="1"/>
      <c r="AM90" s="6"/>
      <c r="AN90" s="6"/>
      <c r="AO90" s="1"/>
      <c r="AP90" s="6">
        <v>313</v>
      </c>
      <c r="AQ90" s="6" t="s">
        <v>76</v>
      </c>
      <c r="AR90" s="11">
        <v>29274</v>
      </c>
      <c r="AS90" s="7" t="s">
        <v>174</v>
      </c>
      <c r="AT90" s="6" t="s">
        <v>47</v>
      </c>
      <c r="AU90" s="6">
        <v>98</v>
      </c>
      <c r="AV90" s="6">
        <v>122</v>
      </c>
      <c r="AW90" s="12" t="s">
        <v>73</v>
      </c>
      <c r="AX90" s="7" t="s">
        <v>175</v>
      </c>
      <c r="AY90" s="6" t="s">
        <v>171</v>
      </c>
      <c r="AZ90" s="23">
        <v>8293</v>
      </c>
      <c r="BA90" s="6"/>
      <c r="BB90" s="6" t="s">
        <v>299</v>
      </c>
      <c r="BC90" s="6" t="s">
        <v>320</v>
      </c>
      <c r="BD90" s="42"/>
      <c r="BE90" s="94" t="s">
        <v>64</v>
      </c>
      <c r="BF90" s="7">
        <v>1</v>
      </c>
      <c r="BG90" s="7">
        <v>0</v>
      </c>
      <c r="BH90" s="88">
        <f t="shared" si="27"/>
        <v>1</v>
      </c>
      <c r="BI90" s="7">
        <v>84</v>
      </c>
      <c r="BJ90" s="103">
        <v>79</v>
      </c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</row>
    <row r="91" spans="1:83" x14ac:dyDescent="0.3">
      <c r="AJ91" s="1"/>
      <c r="AK91" s="1"/>
      <c r="AL91" s="1"/>
      <c r="AM91" s="6"/>
      <c r="AN91" s="6"/>
      <c r="AO91" s="1"/>
      <c r="AP91" s="6">
        <v>316</v>
      </c>
      <c r="AQ91" s="6" t="s">
        <v>45</v>
      </c>
      <c r="AR91" s="11">
        <v>29275</v>
      </c>
      <c r="AS91" s="7" t="s">
        <v>176</v>
      </c>
      <c r="AT91" s="6" t="s">
        <v>78</v>
      </c>
      <c r="AU91" s="6">
        <v>103</v>
      </c>
      <c r="AV91" s="6">
        <v>112</v>
      </c>
      <c r="AW91" s="12" t="s">
        <v>47</v>
      </c>
      <c r="AX91" s="7" t="s">
        <v>177</v>
      </c>
      <c r="AY91" s="6" t="s">
        <v>90</v>
      </c>
      <c r="AZ91" s="23">
        <v>1820</v>
      </c>
      <c r="BA91" s="6"/>
      <c r="BB91" s="6" t="s">
        <v>299</v>
      </c>
      <c r="BC91" s="6" t="s">
        <v>321</v>
      </c>
      <c r="BD91" s="42"/>
      <c r="BE91" s="94" t="s">
        <v>57</v>
      </c>
      <c r="BF91" s="7">
        <v>0</v>
      </c>
      <c r="BG91" s="7">
        <v>2</v>
      </c>
      <c r="BH91" s="88">
        <f t="shared" si="27"/>
        <v>0</v>
      </c>
      <c r="BI91" s="7">
        <f>95+83</f>
        <v>178</v>
      </c>
      <c r="BJ91" s="103">
        <v>194</v>
      </c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</row>
    <row r="92" spans="1:83" x14ac:dyDescent="0.3">
      <c r="AJ92" s="1"/>
      <c r="AK92" s="1"/>
      <c r="AL92" s="1"/>
      <c r="AM92" s="6"/>
      <c r="AN92" s="6"/>
      <c r="AO92" s="1"/>
      <c r="AP92" s="6">
        <v>320</v>
      </c>
      <c r="AQ92" s="6" t="s">
        <v>50</v>
      </c>
      <c r="AR92" s="11">
        <v>29277</v>
      </c>
      <c r="AS92" s="7" t="s">
        <v>178</v>
      </c>
      <c r="AT92" s="12" t="s">
        <v>47</v>
      </c>
      <c r="AU92" s="6">
        <v>98</v>
      </c>
      <c r="AV92" s="6">
        <v>95</v>
      </c>
      <c r="AW92" s="6" t="s">
        <v>61</v>
      </c>
      <c r="AX92" s="7" t="s">
        <v>179</v>
      </c>
      <c r="AY92" s="6" t="s">
        <v>180</v>
      </c>
      <c r="AZ92" s="23">
        <v>750</v>
      </c>
      <c r="BA92" s="6"/>
      <c r="BB92" s="6" t="s">
        <v>299</v>
      </c>
      <c r="BC92" s="6" t="s">
        <v>322</v>
      </c>
      <c r="BD92" s="42"/>
      <c r="BE92" s="94" t="s">
        <v>102</v>
      </c>
      <c r="BF92" s="7">
        <v>1</v>
      </c>
      <c r="BG92" s="7">
        <v>0</v>
      </c>
      <c r="BH92" s="88">
        <f t="shared" si="27"/>
        <v>1</v>
      </c>
      <c r="BI92" s="7">
        <v>80</v>
      </c>
      <c r="BJ92" s="103">
        <v>75</v>
      </c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</row>
    <row r="93" spans="1:83" x14ac:dyDescent="0.3">
      <c r="AJ93" s="1"/>
      <c r="AK93" s="1"/>
      <c r="AL93" s="1"/>
      <c r="AM93" s="6"/>
      <c r="AN93" s="6"/>
      <c r="AO93" s="1"/>
      <c r="AP93" s="6">
        <v>323</v>
      </c>
      <c r="AQ93" s="6" t="s">
        <v>54</v>
      </c>
      <c r="AR93" s="11">
        <v>29279</v>
      </c>
      <c r="AS93" s="7" t="s">
        <v>181</v>
      </c>
      <c r="AT93" s="12" t="s">
        <v>47</v>
      </c>
      <c r="AU93" s="6">
        <v>80</v>
      </c>
      <c r="AV93" s="6">
        <v>75</v>
      </c>
      <c r="AW93" s="6" t="s">
        <v>102</v>
      </c>
      <c r="AX93" s="7" t="s">
        <v>177</v>
      </c>
      <c r="AY93" s="6" t="s">
        <v>182</v>
      </c>
      <c r="AZ93" s="23">
        <v>3050</v>
      </c>
      <c r="BA93" s="6"/>
      <c r="BB93" s="6" t="s">
        <v>299</v>
      </c>
      <c r="BC93" s="6" t="s">
        <v>323</v>
      </c>
      <c r="BD93" s="42"/>
      <c r="BE93" s="94"/>
      <c r="BF93" s="6"/>
      <c r="BG93" s="6"/>
      <c r="BH93" s="6"/>
      <c r="BI93" s="7"/>
      <c r="BJ93" s="103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</row>
    <row r="94" spans="1:83" x14ac:dyDescent="0.3">
      <c r="A94" s="1"/>
      <c r="B94" s="1"/>
      <c r="C94" s="1"/>
      <c r="D94" s="1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6"/>
      <c r="AN94" s="6"/>
      <c r="AO94" s="1"/>
      <c r="AP94" s="6"/>
      <c r="AQ94" s="24" t="s">
        <v>76</v>
      </c>
      <c r="AR94" s="25">
        <v>29281</v>
      </c>
      <c r="AS94" s="26"/>
      <c r="AT94" s="24" t="s">
        <v>157</v>
      </c>
      <c r="AU94" s="24"/>
      <c r="AV94" s="24"/>
      <c r="AW94" s="24" t="s">
        <v>47</v>
      </c>
      <c r="AX94" s="26"/>
      <c r="AY94" s="24"/>
      <c r="AZ94" s="27"/>
      <c r="BA94" s="24"/>
      <c r="BB94" s="6"/>
      <c r="BC94" s="86"/>
      <c r="BD94" s="42"/>
      <c r="BE94" s="94" t="s">
        <v>154</v>
      </c>
      <c r="BF94" s="7">
        <v>0</v>
      </c>
      <c r="BG94" s="7">
        <v>1</v>
      </c>
      <c r="BH94" s="88">
        <f t="shared" ref="BH94:BH98" si="28">+BF94/(BF94+BG94)</f>
        <v>0</v>
      </c>
      <c r="BI94" s="7">
        <v>94</v>
      </c>
      <c r="BJ94" s="103">
        <v>99</v>
      </c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</row>
    <row r="95" spans="1:83" x14ac:dyDescent="0.3">
      <c r="C95" s="6"/>
      <c r="D95" s="15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I95" s="6"/>
      <c r="AJ95" s="1"/>
      <c r="AK95" s="1"/>
      <c r="AL95" s="1"/>
      <c r="AM95" s="6"/>
      <c r="AN95" s="6"/>
      <c r="AO95" s="1"/>
      <c r="AP95" s="6" t="s">
        <v>406</v>
      </c>
      <c r="AQ95" s="6" t="s">
        <v>76</v>
      </c>
      <c r="AR95" s="11">
        <v>29281</v>
      </c>
      <c r="AS95" s="7" t="s">
        <v>183</v>
      </c>
      <c r="AT95" s="6" t="s">
        <v>102</v>
      </c>
      <c r="AU95" s="6">
        <v>88</v>
      </c>
      <c r="AV95" s="6">
        <v>91</v>
      </c>
      <c r="AW95" s="12" t="s">
        <v>47</v>
      </c>
      <c r="AX95" s="7" t="s">
        <v>184</v>
      </c>
      <c r="AY95" s="6" t="s">
        <v>90</v>
      </c>
      <c r="AZ95" s="23">
        <v>1650</v>
      </c>
      <c r="BA95" s="6"/>
      <c r="BB95" s="6" t="s">
        <v>299</v>
      </c>
      <c r="BC95" s="6" t="s">
        <v>324</v>
      </c>
      <c r="BD95" s="42"/>
      <c r="BE95" s="94" t="s">
        <v>134</v>
      </c>
      <c r="BF95" s="7">
        <v>1</v>
      </c>
      <c r="BG95" s="7">
        <v>0</v>
      </c>
      <c r="BH95" s="88">
        <f t="shared" si="28"/>
        <v>1</v>
      </c>
      <c r="BI95" s="7">
        <v>107</v>
      </c>
      <c r="BJ95" s="103">
        <v>97</v>
      </c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</row>
    <row r="96" spans="1:83" x14ac:dyDescent="0.3">
      <c r="A96" s="152"/>
      <c r="F96" s="153"/>
      <c r="H96" s="153"/>
      <c r="I96" s="153"/>
      <c r="L96" s="153"/>
      <c r="M96" s="153"/>
      <c r="O96" s="153"/>
      <c r="P96" s="153"/>
      <c r="S96" s="153"/>
      <c r="T96" s="153"/>
      <c r="U96" s="153"/>
      <c r="X96" s="153"/>
      <c r="AA96" s="153"/>
      <c r="AD96" s="153"/>
      <c r="AE96" s="153"/>
      <c r="AG96" s="153"/>
      <c r="AI96" s="6"/>
      <c r="AJ96" s="1"/>
      <c r="AK96" s="1"/>
      <c r="AL96" s="1"/>
      <c r="AM96" s="6"/>
      <c r="AN96" s="6"/>
      <c r="AO96" s="1"/>
      <c r="AP96" s="6" t="s">
        <v>407</v>
      </c>
      <c r="AQ96" s="6" t="s">
        <v>45</v>
      </c>
      <c r="AR96" s="11">
        <v>29282</v>
      </c>
      <c r="AS96" s="7" t="s">
        <v>185</v>
      </c>
      <c r="AT96" s="6" t="s">
        <v>134</v>
      </c>
      <c r="AU96" s="6">
        <v>80</v>
      </c>
      <c r="AV96" s="6">
        <v>98</v>
      </c>
      <c r="AW96" s="12" t="s">
        <v>47</v>
      </c>
      <c r="AX96" s="7" t="s">
        <v>186</v>
      </c>
      <c r="AY96" s="6" t="s">
        <v>90</v>
      </c>
      <c r="AZ96" s="23">
        <v>1327</v>
      </c>
      <c r="BA96" s="14" t="s">
        <v>187</v>
      </c>
      <c r="BB96" s="6" t="s">
        <v>299</v>
      </c>
      <c r="BC96" s="6" t="s">
        <v>325</v>
      </c>
      <c r="BD96" s="42"/>
      <c r="BE96" s="94" t="s">
        <v>61</v>
      </c>
      <c r="BF96" s="7">
        <v>1</v>
      </c>
      <c r="BG96" s="7">
        <v>1</v>
      </c>
      <c r="BH96" s="88">
        <f t="shared" si="28"/>
        <v>0.5</v>
      </c>
      <c r="BI96" s="7">
        <v>185</v>
      </c>
      <c r="BJ96" s="103">
        <v>192</v>
      </c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</row>
    <row r="97" spans="1:83" x14ac:dyDescent="0.3">
      <c r="A97" s="152"/>
      <c r="B97" s="152"/>
      <c r="C97" s="152"/>
      <c r="D97" s="152"/>
      <c r="E97" s="152"/>
      <c r="F97" s="154"/>
      <c r="G97" s="152"/>
      <c r="H97" s="154"/>
      <c r="I97" s="154"/>
      <c r="J97" s="152"/>
      <c r="K97" s="152"/>
      <c r="L97" s="154"/>
      <c r="M97" s="154"/>
      <c r="N97" s="152"/>
      <c r="O97" s="154"/>
      <c r="P97" s="154"/>
      <c r="Q97" s="152"/>
      <c r="R97" s="152"/>
      <c r="S97" s="154"/>
      <c r="T97" s="154"/>
      <c r="U97" s="154"/>
      <c r="V97" s="152"/>
      <c r="W97" s="152"/>
      <c r="X97" s="154"/>
      <c r="Y97" s="152"/>
      <c r="Z97" s="152"/>
      <c r="AA97" s="154"/>
      <c r="AB97" s="152"/>
      <c r="AC97" s="152"/>
      <c r="AD97" s="154"/>
      <c r="AE97" s="154"/>
      <c r="AF97" s="152"/>
      <c r="AG97" s="154"/>
      <c r="AH97" s="152"/>
      <c r="AI97" s="154"/>
      <c r="AJ97" s="1"/>
      <c r="AK97" s="1"/>
      <c r="AL97" s="1"/>
      <c r="AM97" s="6"/>
      <c r="AN97" s="6"/>
      <c r="AO97" s="1"/>
      <c r="AP97" s="6"/>
      <c r="AQ97" s="24" t="s">
        <v>45</v>
      </c>
      <c r="AR97" s="25">
        <v>29282</v>
      </c>
      <c r="AS97" s="26"/>
      <c r="AT97" s="24" t="s">
        <v>88</v>
      </c>
      <c r="AU97" s="24"/>
      <c r="AV97" s="24"/>
      <c r="AW97" s="24" t="s">
        <v>47</v>
      </c>
      <c r="AX97" s="26"/>
      <c r="AY97" s="24"/>
      <c r="AZ97" s="27"/>
      <c r="BA97" s="24"/>
      <c r="BB97" s="6"/>
      <c r="BC97" s="86"/>
      <c r="BD97" s="42"/>
      <c r="BE97" s="94" t="s">
        <v>93</v>
      </c>
      <c r="BF97" s="7">
        <v>1</v>
      </c>
      <c r="BG97" s="7">
        <v>2</v>
      </c>
      <c r="BH97" s="88">
        <f t="shared" si="28"/>
        <v>0.33333333333333331</v>
      </c>
      <c r="BI97" s="7">
        <f>92+96+85</f>
        <v>273</v>
      </c>
      <c r="BJ97" s="103">
        <f>90+126+100</f>
        <v>316</v>
      </c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</row>
    <row r="98" spans="1:83" x14ac:dyDescent="0.3">
      <c r="A98" s="1"/>
      <c r="B98" s="1"/>
      <c r="C98" s="1"/>
      <c r="D98" s="1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6"/>
      <c r="AN98" s="6"/>
      <c r="AO98" s="1"/>
      <c r="AP98" s="6"/>
      <c r="AQ98" s="24" t="s">
        <v>54</v>
      </c>
      <c r="AR98" s="25">
        <v>29286</v>
      </c>
      <c r="AS98" s="26"/>
      <c r="AT98" s="24" t="s">
        <v>47</v>
      </c>
      <c r="AU98" s="24"/>
      <c r="AV98" s="24"/>
      <c r="AW98" s="24" t="s">
        <v>157</v>
      </c>
      <c r="AX98" s="26"/>
      <c r="AY98" s="24"/>
      <c r="AZ98" s="27"/>
      <c r="BA98" s="24"/>
      <c r="BB98" s="6"/>
      <c r="BC98" s="86"/>
      <c r="BD98" s="42"/>
      <c r="BE98" s="94" t="s">
        <v>112</v>
      </c>
      <c r="BF98" s="7">
        <v>0</v>
      </c>
      <c r="BG98" s="7">
        <v>1</v>
      </c>
      <c r="BH98" s="88">
        <f t="shared" si="28"/>
        <v>0</v>
      </c>
      <c r="BI98" s="7">
        <v>80</v>
      </c>
      <c r="BJ98" s="103">
        <v>103</v>
      </c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</row>
    <row r="99" spans="1:83" x14ac:dyDescent="0.3">
      <c r="A99" s="1"/>
      <c r="B99" s="1"/>
      <c r="C99" s="1"/>
      <c r="D99" s="1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6"/>
      <c r="AN99" s="6"/>
      <c r="AO99" s="1"/>
      <c r="AP99" s="6"/>
      <c r="AQ99" s="24" t="s">
        <v>45</v>
      </c>
      <c r="AR99" s="25">
        <v>29289</v>
      </c>
      <c r="AS99" s="26"/>
      <c r="AT99" s="24" t="s">
        <v>47</v>
      </c>
      <c r="AU99" s="24"/>
      <c r="AV99" s="24"/>
      <c r="AW99" s="24" t="s">
        <v>73</v>
      </c>
      <c r="AX99" s="26"/>
      <c r="AY99" s="24"/>
      <c r="AZ99" s="27"/>
      <c r="BA99" s="24"/>
      <c r="BB99" s="6"/>
      <c r="BC99" s="86"/>
      <c r="BD99" s="42"/>
      <c r="BE99" s="58"/>
      <c r="BF99" s="1"/>
      <c r="BG99" s="1"/>
      <c r="BH99" s="1"/>
      <c r="BI99" s="13"/>
      <c r="BJ99" s="134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</row>
    <row r="100" spans="1:83" x14ac:dyDescent="0.3">
      <c r="A100" s="1"/>
      <c r="B100" s="1"/>
      <c r="C100" s="1"/>
      <c r="D100" s="1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6"/>
      <c r="AN100" s="6"/>
      <c r="AO100" s="1"/>
      <c r="AP100" s="6" t="s">
        <v>408</v>
      </c>
      <c r="AQ100" s="6" t="s">
        <v>54</v>
      </c>
      <c r="AR100" s="11">
        <v>29293</v>
      </c>
      <c r="AS100" s="7" t="s">
        <v>188</v>
      </c>
      <c r="AT100" s="6" t="s">
        <v>47</v>
      </c>
      <c r="AU100" s="6">
        <v>91</v>
      </c>
      <c r="AV100" s="6">
        <v>104</v>
      </c>
      <c r="AW100" s="12" t="s">
        <v>73</v>
      </c>
      <c r="AX100" s="7" t="s">
        <v>189</v>
      </c>
      <c r="AY100" s="6" t="s">
        <v>171</v>
      </c>
      <c r="AZ100" s="23">
        <v>400</v>
      </c>
      <c r="BA100" s="6"/>
      <c r="BB100" s="6" t="s">
        <v>299</v>
      </c>
      <c r="BC100" s="6" t="s">
        <v>326</v>
      </c>
      <c r="BD100" s="42"/>
      <c r="BE100" s="58"/>
      <c r="BF100" s="56">
        <f>SUM(BF82:BF98)</f>
        <v>7</v>
      </c>
      <c r="BG100" s="56">
        <f>SUM(BG82:BG98)</f>
        <v>11</v>
      </c>
      <c r="BH100" s="60">
        <f>+BF100/(BF100+BG100)</f>
        <v>0.3888888888888889</v>
      </c>
      <c r="BI100" s="142">
        <f>SUM(BI82:BI98)</f>
        <v>1702</v>
      </c>
      <c r="BJ100" s="62">
        <f>SUM(BJ82:BJ98)</f>
        <v>1821</v>
      </c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</row>
    <row r="101" spans="1:83" ht="15" thickBot="1" x14ac:dyDescent="0.35">
      <c r="A101" s="1"/>
      <c r="B101" s="1"/>
      <c r="C101" s="1"/>
      <c r="D101" s="1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8"/>
      <c r="AM101" s="6"/>
      <c r="AN101" s="6"/>
      <c r="AO101" s="1"/>
      <c r="AP101" s="6">
        <v>347</v>
      </c>
      <c r="AQ101" s="6" t="s">
        <v>70</v>
      </c>
      <c r="AR101" s="11">
        <v>29294</v>
      </c>
      <c r="AS101" s="7" t="s">
        <v>190</v>
      </c>
      <c r="AT101" s="6" t="s">
        <v>47</v>
      </c>
      <c r="AU101" s="6">
        <v>83</v>
      </c>
      <c r="AV101" s="6">
        <v>96</v>
      </c>
      <c r="AW101" s="12" t="s">
        <v>57</v>
      </c>
      <c r="AX101" s="7" t="s">
        <v>191</v>
      </c>
      <c r="AY101" s="6" t="s">
        <v>152</v>
      </c>
      <c r="AZ101" s="23">
        <v>1500</v>
      </c>
      <c r="BA101" s="6"/>
      <c r="BB101" s="6" t="s">
        <v>299</v>
      </c>
      <c r="BC101" s="6" t="s">
        <v>327</v>
      </c>
      <c r="BD101" s="42"/>
      <c r="BE101" s="64"/>
      <c r="BF101" s="65"/>
      <c r="BG101" s="65"/>
      <c r="BH101" s="66">
        <f>+BF100+BG100</f>
        <v>18</v>
      </c>
      <c r="BI101" s="67">
        <f>+BI100/BH101</f>
        <v>94.555555555555557</v>
      </c>
      <c r="BJ101" s="68">
        <f>+BJ100/BH101</f>
        <v>101.16666666666667</v>
      </c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</row>
    <row r="102" spans="1:83" ht="15" thickBot="1" x14ac:dyDescent="0.35">
      <c r="A102" s="1"/>
      <c r="B102" s="1"/>
      <c r="C102" s="1"/>
      <c r="D102" s="1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6"/>
      <c r="AN102" s="6"/>
      <c r="AO102" s="1"/>
      <c r="AP102" s="6"/>
      <c r="AQ102" s="24" t="s">
        <v>76</v>
      </c>
      <c r="AR102" s="25">
        <v>29295</v>
      </c>
      <c r="AS102" s="26"/>
      <c r="AT102" s="24" t="s">
        <v>93</v>
      </c>
      <c r="AU102" s="24"/>
      <c r="AV102" s="24"/>
      <c r="AW102" s="24" t="s">
        <v>47</v>
      </c>
      <c r="AX102" s="26"/>
      <c r="AY102" s="24"/>
      <c r="AZ102" s="27"/>
      <c r="BA102" s="24"/>
      <c r="BB102" s="6"/>
      <c r="BC102" s="86"/>
      <c r="BD102" s="42"/>
      <c r="BE102" s="42"/>
      <c r="BF102" s="42"/>
      <c r="BG102" s="42"/>
      <c r="BH102" s="42"/>
      <c r="BI102" s="135"/>
      <c r="BJ102" s="135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</row>
    <row r="103" spans="1:83" x14ac:dyDescent="0.3">
      <c r="A103" s="1"/>
      <c r="B103" s="1"/>
      <c r="C103" s="1"/>
      <c r="D103" s="1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6"/>
      <c r="AN103" s="6"/>
      <c r="AO103" s="1"/>
      <c r="AP103" s="6" t="s">
        <v>409</v>
      </c>
      <c r="AQ103" s="6" t="s">
        <v>76</v>
      </c>
      <c r="AR103" s="11">
        <v>29295</v>
      </c>
      <c r="AS103" s="7" t="s">
        <v>192</v>
      </c>
      <c r="AT103" s="12" t="s">
        <v>73</v>
      </c>
      <c r="AU103" s="6">
        <v>130</v>
      </c>
      <c r="AV103" s="6">
        <v>115</v>
      </c>
      <c r="AW103" s="6" t="s">
        <v>47</v>
      </c>
      <c r="AX103" s="7" t="s">
        <v>193</v>
      </c>
      <c r="AY103" s="6" t="s">
        <v>90</v>
      </c>
      <c r="AZ103" s="23">
        <v>3534</v>
      </c>
      <c r="BA103" s="6"/>
      <c r="BB103" s="6" t="s">
        <v>300</v>
      </c>
      <c r="BC103" s="6" t="s">
        <v>48</v>
      </c>
      <c r="BD103" s="42"/>
      <c r="BE103" s="133" t="s">
        <v>372</v>
      </c>
      <c r="BF103" s="53" t="s">
        <v>366</v>
      </c>
      <c r="BG103" s="53" t="s">
        <v>367</v>
      </c>
      <c r="BH103" s="53" t="s">
        <v>368</v>
      </c>
      <c r="BI103" s="53" t="s">
        <v>369</v>
      </c>
      <c r="BJ103" s="54" t="s">
        <v>370</v>
      </c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</row>
    <row r="104" spans="1:83" x14ac:dyDescent="0.3">
      <c r="A104" s="1"/>
      <c r="B104" s="1"/>
      <c r="C104" s="1"/>
      <c r="D104" s="1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6"/>
      <c r="AN104" s="6"/>
      <c r="AO104" s="1"/>
      <c r="AP104" s="1"/>
      <c r="AQ104" s="6"/>
      <c r="AR104" s="11"/>
      <c r="AS104" s="7"/>
      <c r="AT104" s="12"/>
      <c r="AU104" s="6"/>
      <c r="AV104" s="6"/>
      <c r="AW104" s="6"/>
      <c r="AX104" s="7"/>
      <c r="AY104" s="6"/>
      <c r="AZ104" s="23"/>
      <c r="BA104" s="6"/>
      <c r="BB104" s="6"/>
      <c r="BC104" s="6"/>
      <c r="BD104" s="42"/>
      <c r="BE104" s="91" t="s">
        <v>47</v>
      </c>
      <c r="BF104" s="7"/>
      <c r="BG104" s="7"/>
      <c r="BH104" s="88"/>
      <c r="BI104" s="7"/>
      <c r="BJ104" s="103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</row>
    <row r="105" spans="1:83" x14ac:dyDescent="0.3">
      <c r="A105" s="1"/>
      <c r="B105" s="1"/>
      <c r="C105" s="1"/>
      <c r="D105" s="1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6"/>
      <c r="AN105" s="6"/>
      <c r="AO105" s="1"/>
      <c r="AP105" s="1"/>
      <c r="AQ105" s="6"/>
      <c r="AR105" s="11"/>
      <c r="AS105" s="7"/>
      <c r="AT105" s="12"/>
      <c r="AU105" s="6"/>
      <c r="AV105" s="6"/>
      <c r="AW105" s="6"/>
      <c r="AX105" s="7"/>
      <c r="AY105" s="6" t="s">
        <v>385</v>
      </c>
      <c r="AZ105" s="23">
        <f>+AZ59+AZ60+AZ63+AZ65+AZ66+AZ68+AZ75+AZ78+AZ82+AZ83+AZ85+AZ86+AZ87+AZ89+AZ91+AZ95+AZ96+AZ103</f>
        <v>29168</v>
      </c>
      <c r="BA105" s="7">
        <v>18</v>
      </c>
      <c r="BB105" s="144">
        <f>+AZ105/BA105</f>
        <v>1620.4444444444443</v>
      </c>
      <c r="BC105" s="6"/>
      <c r="BD105" s="42"/>
      <c r="BE105" s="94" t="s">
        <v>73</v>
      </c>
      <c r="BF105" s="7">
        <f>BF61+BF83</f>
        <v>1</v>
      </c>
      <c r="BG105" s="7">
        <f>BG61+BG83</f>
        <v>6</v>
      </c>
      <c r="BH105" s="88">
        <f t="shared" ref="BH105" si="29">+BF105/(BF105+BG105)</f>
        <v>0.14285714285714285</v>
      </c>
      <c r="BI105" s="7">
        <f>BI61+BI83</f>
        <v>722</v>
      </c>
      <c r="BJ105" s="103">
        <f>BJ61+BJ83</f>
        <v>805</v>
      </c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</row>
    <row r="106" spans="1:83" x14ac:dyDescent="0.3">
      <c r="A106" s="1"/>
      <c r="B106" s="1"/>
      <c r="C106" s="1"/>
      <c r="D106" s="1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6"/>
      <c r="AN106" s="6"/>
      <c r="AO106" s="1"/>
      <c r="AP106" s="1"/>
      <c r="AQ106" s="6"/>
      <c r="AR106" s="11"/>
      <c r="AS106" s="7"/>
      <c r="AT106" s="12"/>
      <c r="AU106" s="6"/>
      <c r="AV106" s="6"/>
      <c r="AW106" s="6"/>
      <c r="AX106" s="7"/>
      <c r="AY106" s="6" t="s">
        <v>386</v>
      </c>
      <c r="AZ106" s="23">
        <f>+AZ61+AZ62+AZ64+AZ69+AZ70+AZ71+AZ72+AZ74+AZ76+AZ77+AZ79+AZ80+AZ88+AZ90+AZ92+AZ93+AZ100+AZ101</f>
        <v>31947</v>
      </c>
      <c r="BA106" s="7">
        <v>18</v>
      </c>
      <c r="BB106" s="144">
        <f>+AZ106/BA106</f>
        <v>1774.8333333333333</v>
      </c>
      <c r="BC106" s="6"/>
      <c r="BD106" s="42"/>
      <c r="BE106" s="94" t="s">
        <v>157</v>
      </c>
      <c r="BF106" s="7">
        <f>BF62+BF84</f>
        <v>0</v>
      </c>
      <c r="BG106" s="7">
        <f>BG62+BG84</f>
        <v>0</v>
      </c>
      <c r="BH106" s="88">
        <v>0</v>
      </c>
      <c r="BI106" s="7">
        <f>BI62+BI84</f>
        <v>0</v>
      </c>
      <c r="BJ106" s="103">
        <f>BJ62+BJ84</f>
        <v>0</v>
      </c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</row>
    <row r="107" spans="1:83" x14ac:dyDescent="0.3">
      <c r="A107" s="1"/>
      <c r="B107" s="1"/>
      <c r="C107" s="1"/>
      <c r="D107" s="1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6"/>
      <c r="AN107" s="6"/>
      <c r="AO107" s="1"/>
      <c r="AP107" s="1"/>
      <c r="AQ107" s="6"/>
      <c r="AR107" s="11"/>
      <c r="AS107" s="7"/>
      <c r="AT107" s="12"/>
      <c r="AU107" s="6"/>
      <c r="AV107" s="6"/>
      <c r="AW107" s="6"/>
      <c r="AX107" s="7"/>
      <c r="AY107" s="6"/>
      <c r="AZ107" s="23"/>
      <c r="BA107" s="7"/>
      <c r="BB107" s="97"/>
      <c r="BC107" s="6"/>
      <c r="BD107" s="42"/>
      <c r="BE107" s="94" t="s">
        <v>88</v>
      </c>
      <c r="BF107" s="7">
        <f>BF64+BF85</f>
        <v>1</v>
      </c>
      <c r="BG107" s="7">
        <f>BG64+BG85</f>
        <v>0</v>
      </c>
      <c r="BH107" s="88">
        <f>+BF107/(BF107+BG107)</f>
        <v>1</v>
      </c>
      <c r="BI107" s="7">
        <f>BI64+BI85</f>
        <v>87</v>
      </c>
      <c r="BJ107" s="103">
        <f>BJ64+BJ85</f>
        <v>84</v>
      </c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</row>
    <row r="108" spans="1:83" x14ac:dyDescent="0.3">
      <c r="A108" s="1"/>
      <c r="B108" s="1"/>
      <c r="C108" s="1"/>
      <c r="D108" s="1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6"/>
      <c r="AN108" s="6"/>
      <c r="AO108" s="1"/>
      <c r="AP108" s="1"/>
      <c r="AQ108" s="6"/>
      <c r="AR108" s="11"/>
      <c r="AS108" s="7"/>
      <c r="AT108" s="12"/>
      <c r="AU108" s="6"/>
      <c r="AV108" s="6"/>
      <c r="AW108" s="6"/>
      <c r="AX108" s="7"/>
      <c r="AY108" s="6"/>
      <c r="AZ108" s="23"/>
      <c r="BA108" s="7"/>
      <c r="BB108" s="97"/>
      <c r="BC108" s="6"/>
      <c r="BD108" s="42"/>
      <c r="BE108" s="141"/>
      <c r="BI108" s="129"/>
      <c r="BJ108" s="143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</row>
    <row r="109" spans="1:83" x14ac:dyDescent="0.3">
      <c r="A109" s="1"/>
      <c r="B109" s="1"/>
      <c r="C109" s="1"/>
      <c r="D109" s="1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6"/>
      <c r="AN109" s="6"/>
      <c r="AO109" s="1"/>
      <c r="AP109" s="1"/>
      <c r="AQ109" s="6"/>
      <c r="AR109" s="11"/>
      <c r="AS109" s="7"/>
      <c r="AT109" s="12"/>
      <c r="AU109" s="6"/>
      <c r="AV109" s="6"/>
      <c r="AW109" s="6"/>
      <c r="AX109" s="7"/>
      <c r="AY109" s="6"/>
      <c r="AZ109" s="23"/>
      <c r="BA109" s="7"/>
      <c r="BB109" s="97"/>
      <c r="BC109" s="6"/>
      <c r="BD109" s="42"/>
      <c r="BE109" s="94"/>
      <c r="BF109" s="7"/>
      <c r="BG109" s="7"/>
      <c r="BH109" s="7"/>
      <c r="BI109" s="7"/>
      <c r="BJ109" s="103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</row>
    <row r="110" spans="1:83" x14ac:dyDescent="0.3">
      <c r="A110" s="1"/>
      <c r="B110" s="1"/>
      <c r="C110" s="1"/>
      <c r="D110" s="1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6"/>
      <c r="AN110" s="6"/>
      <c r="AO110" s="1"/>
      <c r="AP110" s="1"/>
      <c r="AQ110" s="6"/>
      <c r="AR110" s="11"/>
      <c r="AS110" s="7"/>
      <c r="AT110" s="12"/>
      <c r="AU110" s="6"/>
      <c r="AV110" s="6"/>
      <c r="AW110" s="6"/>
      <c r="AX110" s="7"/>
      <c r="AY110" s="6"/>
      <c r="AZ110" s="23"/>
      <c r="BA110" s="7"/>
      <c r="BB110" s="97"/>
      <c r="BC110" s="6"/>
      <c r="BD110" s="42"/>
      <c r="BE110" s="91" t="s">
        <v>46</v>
      </c>
      <c r="BF110" s="7">
        <f t="shared" ref="BF110:BG114" si="30">BF66+BF88</f>
        <v>2</v>
      </c>
      <c r="BG110" s="7">
        <f t="shared" si="30"/>
        <v>1</v>
      </c>
      <c r="BH110" s="88">
        <f t="shared" ref="BH110:BH114" si="31">+BF110/(BF110+BG110)</f>
        <v>0.66666666666666663</v>
      </c>
      <c r="BI110" s="7">
        <f t="shared" ref="BI110:BJ114" si="32">BI66+BI88</f>
        <v>333</v>
      </c>
      <c r="BJ110" s="103">
        <f t="shared" si="32"/>
        <v>302</v>
      </c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</row>
    <row r="111" spans="1:83" x14ac:dyDescent="0.3">
      <c r="A111" s="1"/>
      <c r="B111" s="1"/>
      <c r="C111" s="1"/>
      <c r="D111" s="1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6"/>
      <c r="AN111" s="6"/>
      <c r="AO111" s="1"/>
      <c r="AP111" s="1"/>
      <c r="AQ111" s="6"/>
      <c r="AR111" s="11"/>
      <c r="AS111" s="7"/>
      <c r="AT111" s="12"/>
      <c r="AU111" s="6"/>
      <c r="AV111" s="6"/>
      <c r="AW111" s="6"/>
      <c r="AX111" s="7"/>
      <c r="AY111" s="6"/>
      <c r="AZ111" s="23"/>
      <c r="BA111" s="7"/>
      <c r="BB111" s="97"/>
      <c r="BC111" s="6"/>
      <c r="BD111" s="42"/>
      <c r="BE111" s="94" t="s">
        <v>78</v>
      </c>
      <c r="BF111" s="7">
        <f t="shared" si="30"/>
        <v>3</v>
      </c>
      <c r="BG111" s="7">
        <f t="shared" si="30"/>
        <v>0</v>
      </c>
      <c r="BH111" s="88">
        <f t="shared" si="31"/>
        <v>1</v>
      </c>
      <c r="BI111" s="7">
        <f t="shared" si="32"/>
        <v>331</v>
      </c>
      <c r="BJ111" s="103">
        <f t="shared" si="32"/>
        <v>298</v>
      </c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</row>
    <row r="112" spans="1:83" x14ac:dyDescent="0.3">
      <c r="A112" s="1"/>
      <c r="B112" s="1"/>
      <c r="C112" s="1"/>
      <c r="D112" s="1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6"/>
      <c r="AN112" s="6"/>
      <c r="AO112" s="1"/>
      <c r="AP112" s="1"/>
      <c r="AQ112" s="6"/>
      <c r="AR112" s="11"/>
      <c r="AS112" s="7"/>
      <c r="AT112" s="12"/>
      <c r="AU112" s="6"/>
      <c r="AV112" s="6"/>
      <c r="AW112" s="6"/>
      <c r="AX112" s="7"/>
      <c r="AY112" s="6"/>
      <c r="AZ112" s="23"/>
      <c r="BA112" s="7"/>
      <c r="BB112" s="97"/>
      <c r="BC112" s="6"/>
      <c r="BD112" s="42"/>
      <c r="BE112" s="94" t="s">
        <v>64</v>
      </c>
      <c r="BF112" s="7">
        <f t="shared" si="30"/>
        <v>2</v>
      </c>
      <c r="BG112" s="7">
        <f t="shared" si="30"/>
        <v>0</v>
      </c>
      <c r="BH112" s="88">
        <f t="shared" si="31"/>
        <v>1</v>
      </c>
      <c r="BI112" s="7">
        <f t="shared" si="32"/>
        <v>182</v>
      </c>
      <c r="BJ112" s="103">
        <f t="shared" si="32"/>
        <v>175</v>
      </c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</row>
    <row r="113" spans="1:83" x14ac:dyDescent="0.3">
      <c r="A113" s="1"/>
      <c r="B113" s="1"/>
      <c r="C113" s="1"/>
      <c r="D113" s="1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6"/>
      <c r="AN113" s="6"/>
      <c r="AO113" s="1"/>
      <c r="AP113" s="1"/>
      <c r="AQ113" s="6"/>
      <c r="AR113" s="11"/>
      <c r="AS113" s="7"/>
      <c r="AT113" s="12"/>
      <c r="AU113" s="6"/>
      <c r="AV113" s="6"/>
      <c r="AW113" s="6"/>
      <c r="AX113" s="7"/>
      <c r="AY113" s="6"/>
      <c r="AZ113" s="23"/>
      <c r="BA113" s="7"/>
      <c r="BB113" s="97"/>
      <c r="BC113" s="6"/>
      <c r="BD113" s="42"/>
      <c r="BE113" s="94" t="s">
        <v>57</v>
      </c>
      <c r="BF113" s="7">
        <f t="shared" si="30"/>
        <v>1</v>
      </c>
      <c r="BG113" s="7">
        <f t="shared" si="30"/>
        <v>2</v>
      </c>
      <c r="BH113" s="88">
        <f t="shared" si="31"/>
        <v>0.33333333333333331</v>
      </c>
      <c r="BI113" s="7">
        <f t="shared" si="32"/>
        <v>292</v>
      </c>
      <c r="BJ113" s="103">
        <f t="shared" si="32"/>
        <v>302</v>
      </c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</row>
    <row r="114" spans="1:83" x14ac:dyDescent="0.3">
      <c r="A114" s="1"/>
      <c r="B114" s="1"/>
      <c r="C114" s="1"/>
      <c r="D114" s="1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6"/>
      <c r="AN114" s="6"/>
      <c r="AO114" s="1"/>
      <c r="AP114" s="1"/>
      <c r="AQ114" s="6"/>
      <c r="AR114" s="11"/>
      <c r="AS114" s="7"/>
      <c r="AT114" s="12"/>
      <c r="AU114" s="6"/>
      <c r="AV114" s="6"/>
      <c r="AW114" s="6"/>
      <c r="AX114" s="7"/>
      <c r="AY114" s="6"/>
      <c r="AZ114" s="23"/>
      <c r="BA114" s="7"/>
      <c r="BB114" s="97"/>
      <c r="BC114" s="6"/>
      <c r="BD114" s="42"/>
      <c r="BE114" s="94" t="s">
        <v>102</v>
      </c>
      <c r="BF114" s="7">
        <f t="shared" si="30"/>
        <v>2</v>
      </c>
      <c r="BG114" s="7">
        <f t="shared" si="30"/>
        <v>1</v>
      </c>
      <c r="BH114" s="88">
        <f t="shared" si="31"/>
        <v>0.66666666666666663</v>
      </c>
      <c r="BI114" s="7">
        <f t="shared" si="32"/>
        <v>254</v>
      </c>
      <c r="BJ114" s="103">
        <f t="shared" si="32"/>
        <v>249</v>
      </c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</row>
    <row r="115" spans="1:83" x14ac:dyDescent="0.3">
      <c r="A115" s="1"/>
      <c r="B115" s="1"/>
      <c r="C115" s="1"/>
      <c r="D115" s="1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6"/>
      <c r="AN115" s="6"/>
      <c r="AO115" s="1"/>
      <c r="AP115" s="1"/>
      <c r="AQ115" s="6"/>
      <c r="AR115" s="11"/>
      <c r="AS115" s="7"/>
      <c r="AT115" s="12"/>
      <c r="AU115" s="6"/>
      <c r="AV115" s="6"/>
      <c r="AW115" s="6"/>
      <c r="AX115" s="7"/>
      <c r="AY115" s="6"/>
      <c r="AZ115" s="23"/>
      <c r="BA115" s="7"/>
      <c r="BB115" s="97"/>
      <c r="BC115" s="6"/>
      <c r="BD115" s="42"/>
      <c r="BE115" s="94"/>
      <c r="BF115" s="6"/>
      <c r="BG115" s="6"/>
      <c r="BH115" s="6"/>
      <c r="BI115" s="7"/>
      <c r="BJ115" s="103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</row>
    <row r="116" spans="1:83" x14ac:dyDescent="0.3">
      <c r="A116" s="1"/>
      <c r="B116" s="1"/>
      <c r="C116" s="1"/>
      <c r="D116" s="1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6"/>
      <c r="AN116" s="6"/>
      <c r="AO116" s="1"/>
      <c r="AP116" s="1"/>
      <c r="AQ116" s="6"/>
      <c r="AR116" s="11"/>
      <c r="AS116" s="7"/>
      <c r="AT116" s="12"/>
      <c r="AU116" s="6"/>
      <c r="AV116" s="6"/>
      <c r="AW116" s="6"/>
      <c r="AX116" s="7"/>
      <c r="AY116" s="6"/>
      <c r="AZ116" s="23"/>
      <c r="BA116" s="7"/>
      <c r="BB116" s="97"/>
      <c r="BC116" s="6"/>
      <c r="BD116" s="42"/>
      <c r="BE116" s="94" t="s">
        <v>154</v>
      </c>
      <c r="BF116" s="7">
        <f t="shared" ref="BF116:BG120" si="33">BF72+BF94</f>
        <v>1</v>
      </c>
      <c r="BG116" s="7">
        <f t="shared" si="33"/>
        <v>1</v>
      </c>
      <c r="BH116" s="88">
        <f t="shared" ref="BH116:BH120" si="34">+BF116/(BF116+BG116)</f>
        <v>0.5</v>
      </c>
      <c r="BI116" s="7">
        <f t="shared" ref="BI116:BJ120" si="35">BI72+BI94</f>
        <v>189</v>
      </c>
      <c r="BJ116" s="103">
        <f t="shared" si="35"/>
        <v>178</v>
      </c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</row>
    <row r="117" spans="1:83" x14ac:dyDescent="0.3">
      <c r="A117" s="1"/>
      <c r="B117" s="1"/>
      <c r="C117" s="1"/>
      <c r="D117" s="1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6"/>
      <c r="AN117" s="6"/>
      <c r="AO117" s="1"/>
      <c r="AP117" s="1"/>
      <c r="AQ117" s="6"/>
      <c r="AR117" s="11"/>
      <c r="AS117" s="7"/>
      <c r="AT117" s="12"/>
      <c r="AU117" s="6"/>
      <c r="AV117" s="6"/>
      <c r="AW117" s="6"/>
      <c r="AX117" s="7"/>
      <c r="AY117" s="6"/>
      <c r="AZ117" s="23"/>
      <c r="BA117" s="7"/>
      <c r="BB117" s="97"/>
      <c r="BC117" s="6"/>
      <c r="BD117" s="42"/>
      <c r="BE117" s="94" t="s">
        <v>134</v>
      </c>
      <c r="BF117" s="7">
        <f t="shared" si="33"/>
        <v>3</v>
      </c>
      <c r="BG117" s="7">
        <f t="shared" si="33"/>
        <v>0</v>
      </c>
      <c r="BH117" s="88">
        <f t="shared" si="34"/>
        <v>1</v>
      </c>
      <c r="BI117" s="7">
        <f t="shared" si="35"/>
        <v>302</v>
      </c>
      <c r="BJ117" s="103">
        <f t="shared" si="35"/>
        <v>262</v>
      </c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</row>
    <row r="118" spans="1:83" x14ac:dyDescent="0.3">
      <c r="A118" s="1"/>
      <c r="B118" s="1"/>
      <c r="C118" s="1"/>
      <c r="D118" s="1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6"/>
      <c r="AN118" s="6"/>
      <c r="AO118" s="1"/>
      <c r="AP118" s="1"/>
      <c r="AQ118" s="6"/>
      <c r="AR118" s="11"/>
      <c r="AS118" s="7"/>
      <c r="AT118" s="12"/>
      <c r="AU118" s="6"/>
      <c r="AV118" s="6"/>
      <c r="AW118" s="6"/>
      <c r="AX118" s="7"/>
      <c r="AY118" s="6"/>
      <c r="AZ118" s="23"/>
      <c r="BA118" s="7"/>
      <c r="BB118" s="97"/>
      <c r="BC118" s="6"/>
      <c r="BD118" s="42"/>
      <c r="BE118" s="94" t="s">
        <v>61</v>
      </c>
      <c r="BF118" s="7">
        <f t="shared" si="33"/>
        <v>2</v>
      </c>
      <c r="BG118" s="7">
        <f t="shared" si="33"/>
        <v>1</v>
      </c>
      <c r="BH118" s="88">
        <f t="shared" si="34"/>
        <v>0.66666666666666663</v>
      </c>
      <c r="BI118" s="7">
        <f t="shared" si="35"/>
        <v>292</v>
      </c>
      <c r="BJ118" s="103">
        <f t="shared" si="35"/>
        <v>276</v>
      </c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</row>
    <row r="119" spans="1:83" x14ac:dyDescent="0.3">
      <c r="A119" s="1"/>
      <c r="B119" s="1"/>
      <c r="C119" s="1"/>
      <c r="D119" s="1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6"/>
      <c r="AN119" s="6"/>
      <c r="AO119" s="1"/>
      <c r="AP119" s="1"/>
      <c r="AQ119" s="6"/>
      <c r="AR119" s="11"/>
      <c r="AS119" s="7"/>
      <c r="AT119" s="12"/>
      <c r="AU119" s="6"/>
      <c r="AV119" s="6"/>
      <c r="AW119" s="6"/>
      <c r="AX119" s="7"/>
      <c r="AY119" s="6"/>
      <c r="AZ119" s="23"/>
      <c r="BA119" s="7"/>
      <c r="BB119" s="97"/>
      <c r="BC119" s="6"/>
      <c r="BD119" s="42"/>
      <c r="BE119" s="94" t="s">
        <v>93</v>
      </c>
      <c r="BF119" s="7">
        <f t="shared" si="33"/>
        <v>1</v>
      </c>
      <c r="BG119" s="7">
        <f t="shared" si="33"/>
        <v>2</v>
      </c>
      <c r="BH119" s="88">
        <f t="shared" si="34"/>
        <v>0.33333333333333331</v>
      </c>
      <c r="BI119" s="7">
        <f t="shared" si="35"/>
        <v>273</v>
      </c>
      <c r="BJ119" s="103">
        <f t="shared" si="35"/>
        <v>316</v>
      </c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</row>
    <row r="120" spans="1:83" x14ac:dyDescent="0.3">
      <c r="A120" s="1"/>
      <c r="B120" s="1"/>
      <c r="C120" s="1"/>
      <c r="D120" s="1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6"/>
      <c r="AN120" s="6"/>
      <c r="AO120" s="1"/>
      <c r="AP120" s="1"/>
      <c r="AQ120" s="6"/>
      <c r="AR120" s="11"/>
      <c r="AS120" s="7"/>
      <c r="AT120" s="12"/>
      <c r="AU120" s="6"/>
      <c r="AV120" s="6"/>
      <c r="AW120" s="6"/>
      <c r="AX120" s="7"/>
      <c r="AY120" s="6"/>
      <c r="AZ120" s="23"/>
      <c r="BA120" s="7"/>
      <c r="BB120" s="97"/>
      <c r="BC120" s="6"/>
      <c r="BD120" s="42"/>
      <c r="BE120" s="94" t="s">
        <v>112</v>
      </c>
      <c r="BF120" s="7">
        <f t="shared" si="33"/>
        <v>0</v>
      </c>
      <c r="BG120" s="7">
        <f t="shared" si="33"/>
        <v>2</v>
      </c>
      <c r="BH120" s="88">
        <f t="shared" si="34"/>
        <v>0</v>
      </c>
      <c r="BI120" s="7">
        <f t="shared" si="35"/>
        <v>169</v>
      </c>
      <c r="BJ120" s="103">
        <f t="shared" si="35"/>
        <v>205</v>
      </c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</row>
    <row r="121" spans="1:83" x14ac:dyDescent="0.3">
      <c r="A121" s="1"/>
      <c r="B121" s="1"/>
      <c r="C121" s="1"/>
      <c r="D121" s="1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6"/>
      <c r="AN121" s="6"/>
      <c r="AO121" s="1"/>
      <c r="AP121" s="1"/>
      <c r="AQ121" s="6"/>
      <c r="AR121" s="11"/>
      <c r="AS121" s="7"/>
      <c r="AT121" s="12"/>
      <c r="AU121" s="6"/>
      <c r="AV121" s="6"/>
      <c r="AW121" s="6"/>
      <c r="AX121" s="7"/>
      <c r="AY121" s="6"/>
      <c r="AZ121" s="23"/>
      <c r="BA121" s="7"/>
      <c r="BB121" s="97"/>
      <c r="BC121" s="6"/>
      <c r="BD121" s="42"/>
      <c r="BE121" s="58"/>
      <c r="BF121" s="1"/>
      <c r="BG121" s="1"/>
      <c r="BH121" s="1"/>
      <c r="BI121" s="13"/>
      <c r="BJ121" s="134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</row>
    <row r="122" spans="1:83" x14ac:dyDescent="0.3">
      <c r="A122" s="1"/>
      <c r="B122" s="1"/>
      <c r="C122" s="1"/>
      <c r="D122" s="1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6"/>
      <c r="AN122" s="6"/>
      <c r="AO122" s="1"/>
      <c r="AP122" s="1"/>
      <c r="AQ122" s="6"/>
      <c r="AR122" s="11"/>
      <c r="AS122" s="7"/>
      <c r="AT122" s="12"/>
      <c r="AU122" s="6"/>
      <c r="AV122" s="6"/>
      <c r="AW122" s="6"/>
      <c r="AX122" s="7"/>
      <c r="AY122" s="6"/>
      <c r="AZ122" s="23"/>
      <c r="BA122" s="7"/>
      <c r="BB122" s="97"/>
      <c r="BC122" s="6"/>
      <c r="BD122" s="42"/>
      <c r="BE122" s="58"/>
      <c r="BF122" s="56">
        <f>SUM(BF104:BF120)</f>
        <v>19</v>
      </c>
      <c r="BG122" s="56">
        <f>SUM(BG104:BG120)</f>
        <v>16</v>
      </c>
      <c r="BH122" s="60">
        <f>+BF122/(BF122+BG122)</f>
        <v>0.54285714285714282</v>
      </c>
      <c r="BI122" s="142">
        <f>SUM(BI104:BI120)</f>
        <v>3426</v>
      </c>
      <c r="BJ122" s="62">
        <f>SUM(BJ104:BJ120)</f>
        <v>3452</v>
      </c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</row>
    <row r="123" spans="1:83" ht="15" thickBot="1" x14ac:dyDescent="0.35">
      <c r="A123" s="1"/>
      <c r="B123" s="1"/>
      <c r="C123" s="1"/>
      <c r="D123" s="1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6"/>
      <c r="AN123" s="6"/>
      <c r="AO123" s="1"/>
      <c r="AP123" s="1"/>
      <c r="AQ123" s="6"/>
      <c r="AR123" s="11"/>
      <c r="AS123" s="7"/>
      <c r="AT123" s="12"/>
      <c r="AU123" s="6"/>
      <c r="AV123" s="6"/>
      <c r="AW123" s="6"/>
      <c r="AX123" s="7"/>
      <c r="AY123" s="6"/>
      <c r="AZ123" s="23"/>
      <c r="BA123" s="7"/>
      <c r="BB123" s="97"/>
      <c r="BC123" s="6"/>
      <c r="BD123" s="42"/>
      <c r="BE123" s="64"/>
      <c r="BF123" s="65"/>
      <c r="BG123" s="65"/>
      <c r="BH123" s="66">
        <f>+BH79+BH101</f>
        <v>36</v>
      </c>
      <c r="BI123" s="67">
        <f>+BI122/BH123</f>
        <v>95.166666666666671</v>
      </c>
      <c r="BJ123" s="68">
        <f>+BJ122/BH123</f>
        <v>95.888888888888886</v>
      </c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</row>
    <row r="124" spans="1:83" x14ac:dyDescent="0.3">
      <c r="A124" s="1"/>
      <c r="B124" s="1"/>
      <c r="C124" s="1"/>
      <c r="D124" s="1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6"/>
      <c r="AN124" s="6"/>
      <c r="AO124" s="1"/>
      <c r="AP124" s="1"/>
      <c r="AQ124" s="6"/>
      <c r="AR124" s="11"/>
      <c r="AS124" s="7"/>
      <c r="AT124" s="12"/>
      <c r="AU124" s="6"/>
      <c r="AV124" s="6"/>
      <c r="AW124" s="6"/>
      <c r="AX124" s="7"/>
      <c r="AY124" s="6"/>
      <c r="AZ124" s="23"/>
      <c r="BA124" s="7"/>
      <c r="BB124" s="97"/>
      <c r="BC124" s="6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</row>
    <row r="125" spans="1:83" x14ac:dyDescent="0.3">
      <c r="A125" s="1"/>
      <c r="B125" s="1"/>
      <c r="C125" s="1"/>
      <c r="D125" s="1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6"/>
      <c r="AN125" s="6"/>
      <c r="AO125" s="1"/>
      <c r="AP125" s="1"/>
      <c r="AQ125" s="6"/>
      <c r="AR125" s="11"/>
      <c r="AS125" s="7"/>
      <c r="AT125" s="12"/>
      <c r="AU125" s="6"/>
      <c r="AV125" s="6"/>
      <c r="AW125" s="6"/>
      <c r="AX125" s="7"/>
      <c r="AY125" s="6"/>
      <c r="AZ125" s="23"/>
      <c r="BA125" s="6"/>
      <c r="BB125" s="6"/>
      <c r="BC125" s="6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</row>
    <row r="126" spans="1:83" x14ac:dyDescent="0.3">
      <c r="A126" s="28"/>
      <c r="B126" s="28" t="s">
        <v>298</v>
      </c>
      <c r="C126" s="28"/>
      <c r="D126" s="29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47"/>
      <c r="AN126" s="47"/>
      <c r="AO126" s="28"/>
      <c r="AP126" s="28"/>
      <c r="AQ126" s="48"/>
      <c r="AR126" s="49"/>
      <c r="AS126" s="50"/>
      <c r="AT126" s="48"/>
      <c r="AU126" s="48"/>
      <c r="AV126" s="48"/>
      <c r="AW126" s="48"/>
      <c r="AX126" s="50"/>
      <c r="AY126" s="48"/>
      <c r="AZ126" s="51"/>
      <c r="BA126" s="48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42"/>
      <c r="CB126" s="42"/>
      <c r="CC126" s="42"/>
      <c r="CD126" s="42"/>
      <c r="CE126" s="42"/>
    </row>
    <row r="127" spans="1:83" ht="17.399999999999999" x14ac:dyDescent="0.3">
      <c r="A127" s="2" t="str">
        <f>+A1</f>
        <v>NEW JERSEY GEMS</v>
      </c>
      <c r="B127" s="1"/>
      <c r="C127" s="1"/>
      <c r="D127" s="1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6"/>
      <c r="AN127" s="6"/>
      <c r="AO127" s="1"/>
      <c r="AP127" s="1"/>
      <c r="AQ127" s="24"/>
      <c r="AR127" s="25"/>
      <c r="AS127" s="26"/>
      <c r="AT127" s="24"/>
      <c r="AU127" s="24"/>
      <c r="AV127" s="24"/>
      <c r="AW127" s="24"/>
      <c r="AX127" s="26"/>
      <c r="AY127" s="24"/>
      <c r="AZ127" s="27"/>
      <c r="BA127" s="24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</row>
    <row r="128" spans="1:83" ht="15" thickBot="1" x14ac:dyDescent="0.35">
      <c r="A128" s="1"/>
      <c r="B128" s="1"/>
      <c r="C128" s="1"/>
      <c r="D128" s="1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6"/>
      <c r="AN128" s="6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38"/>
      <c r="BA128" s="1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</row>
    <row r="129" spans="1:83" x14ac:dyDescent="0.3">
      <c r="A129" s="3" t="s">
        <v>194</v>
      </c>
      <c r="B129" s="4" t="s">
        <v>2</v>
      </c>
      <c r="C129" s="4" t="s">
        <v>3</v>
      </c>
      <c r="D129" s="4" t="s">
        <v>280</v>
      </c>
      <c r="E129" s="4" t="s">
        <v>4</v>
      </c>
      <c r="F129" s="4" t="s">
        <v>5</v>
      </c>
      <c r="G129" s="4" t="s">
        <v>6</v>
      </c>
      <c r="H129" s="4" t="s">
        <v>7</v>
      </c>
      <c r="I129" s="4" t="s">
        <v>8</v>
      </c>
      <c r="J129" s="4" t="s">
        <v>9</v>
      </c>
      <c r="K129" s="4"/>
      <c r="L129" s="4" t="s">
        <v>10</v>
      </c>
      <c r="M129" s="4" t="s">
        <v>86</v>
      </c>
      <c r="N129" s="4"/>
      <c r="O129" s="4" t="s">
        <v>12</v>
      </c>
      <c r="P129" s="4" t="s">
        <v>13</v>
      </c>
      <c r="Q129" s="4" t="s">
        <v>14</v>
      </c>
      <c r="R129" s="4"/>
      <c r="S129" s="4" t="s">
        <v>15</v>
      </c>
      <c r="T129" s="4" t="s">
        <v>16</v>
      </c>
      <c r="U129" s="4" t="s">
        <v>17</v>
      </c>
      <c r="V129" s="4" t="s">
        <v>18</v>
      </c>
      <c r="W129" s="4"/>
      <c r="X129" s="4" t="s">
        <v>19</v>
      </c>
      <c r="Y129" s="4" t="s">
        <v>20</v>
      </c>
      <c r="Z129" s="4"/>
      <c r="AA129" s="4" t="s">
        <v>21</v>
      </c>
      <c r="AB129" s="4" t="s">
        <v>22</v>
      </c>
      <c r="AC129" s="4"/>
      <c r="AD129" s="4" t="s">
        <v>23</v>
      </c>
      <c r="AE129" s="4" t="s">
        <v>24</v>
      </c>
      <c r="AF129" s="4" t="s">
        <v>25</v>
      </c>
      <c r="AG129" s="4" t="s">
        <v>26</v>
      </c>
      <c r="AH129" s="4"/>
      <c r="AI129" s="4" t="s">
        <v>27</v>
      </c>
      <c r="AJ129" s="4" t="s">
        <v>28</v>
      </c>
      <c r="AK129" s="4" t="s">
        <v>29</v>
      </c>
      <c r="AL129" s="1"/>
      <c r="AM129" s="5" t="s">
        <v>30</v>
      </c>
      <c r="AN129" s="5" t="s">
        <v>31</v>
      </c>
      <c r="AO129" s="1"/>
      <c r="AP129" s="5" t="s">
        <v>32</v>
      </c>
      <c r="AQ129" s="5" t="s">
        <v>33</v>
      </c>
      <c r="AR129" s="5" t="s">
        <v>34</v>
      </c>
      <c r="AS129" s="5" t="s">
        <v>35</v>
      </c>
      <c r="AT129" s="5" t="s">
        <v>36</v>
      </c>
      <c r="AU129" s="5" t="s">
        <v>37</v>
      </c>
      <c r="AV129" s="5" t="s">
        <v>37</v>
      </c>
      <c r="AW129" s="5" t="s">
        <v>38</v>
      </c>
      <c r="AX129" s="5" t="s">
        <v>35</v>
      </c>
      <c r="AY129" s="5" t="s">
        <v>40</v>
      </c>
      <c r="AZ129" s="5" t="s">
        <v>41</v>
      </c>
      <c r="BA129" s="5" t="s">
        <v>39</v>
      </c>
      <c r="BB129" s="5" t="s">
        <v>297</v>
      </c>
      <c r="BC129" s="5" t="s">
        <v>35</v>
      </c>
      <c r="BD129" s="42"/>
      <c r="BE129" s="133" t="s">
        <v>365</v>
      </c>
      <c r="BF129" s="53" t="s">
        <v>366</v>
      </c>
      <c r="BG129" s="53" t="s">
        <v>367</v>
      </c>
      <c r="BH129" s="53" t="s">
        <v>368</v>
      </c>
      <c r="BI129" s="53" t="s">
        <v>369</v>
      </c>
      <c r="BJ129" s="54" t="s">
        <v>370</v>
      </c>
      <c r="BK129" s="55"/>
      <c r="BR129" s="56"/>
      <c r="BY129" s="42"/>
      <c r="BZ129" s="42"/>
      <c r="CA129" s="42"/>
      <c r="CB129" s="42"/>
      <c r="CC129" s="42"/>
      <c r="CD129" s="42"/>
      <c r="CE129" s="42"/>
    </row>
    <row r="130" spans="1:83" x14ac:dyDescent="0.3">
      <c r="A130" s="7" t="s">
        <v>195</v>
      </c>
      <c r="B130" s="6" t="s">
        <v>43</v>
      </c>
      <c r="C130" s="6" t="s">
        <v>196</v>
      </c>
      <c r="D130" s="15">
        <v>12</v>
      </c>
      <c r="E130" s="6">
        <v>36</v>
      </c>
      <c r="F130" s="23">
        <v>1439</v>
      </c>
      <c r="G130" s="87">
        <f t="shared" ref="G130:G143" si="36">+F130/E130</f>
        <v>39.972222222222221</v>
      </c>
      <c r="H130" s="6">
        <v>404</v>
      </c>
      <c r="I130" s="6">
        <v>806</v>
      </c>
      <c r="J130" s="88">
        <f t="shared" ref="J130:J144" si="37">+H130/I130</f>
        <v>0.50124069478908184</v>
      </c>
      <c r="K130" s="6"/>
      <c r="L130" s="6">
        <v>0</v>
      </c>
      <c r="M130" s="6">
        <v>4</v>
      </c>
      <c r="N130" s="6"/>
      <c r="O130" s="6">
        <v>259</v>
      </c>
      <c r="P130" s="6">
        <v>304</v>
      </c>
      <c r="Q130" s="88">
        <f t="shared" ref="Q130:Q143" si="38">+O130/P130</f>
        <v>0.85197368421052633</v>
      </c>
      <c r="R130" s="6"/>
      <c r="S130" s="6">
        <v>98</v>
      </c>
      <c r="T130" s="6">
        <v>176</v>
      </c>
      <c r="U130" s="6">
        <f t="shared" ref="U130:U144" si="39">SUM(S130:T130)</f>
        <v>274</v>
      </c>
      <c r="V130" s="87">
        <f t="shared" ref="V130:V143" si="40">+U130/E130</f>
        <v>7.6111111111111107</v>
      </c>
      <c r="W130" s="6"/>
      <c r="X130" s="6">
        <v>110</v>
      </c>
      <c r="Y130" s="87">
        <f t="shared" ref="Y130:Y143" si="41">+X130/E130</f>
        <v>3.0555555555555554</v>
      </c>
      <c r="Z130" s="6"/>
      <c r="AA130" s="6">
        <v>108</v>
      </c>
      <c r="AB130" s="90">
        <f t="shared" ref="AB130:AB143" si="42">+AA130/E130</f>
        <v>3</v>
      </c>
      <c r="AC130" s="6"/>
      <c r="AD130" s="6">
        <v>83</v>
      </c>
      <c r="AE130" s="6">
        <v>98</v>
      </c>
      <c r="AF130" s="87">
        <f t="shared" ref="AF130:AF143" si="43">+AE130/E130</f>
        <v>2.7222222222222223</v>
      </c>
      <c r="AG130" s="6">
        <v>13</v>
      </c>
      <c r="AH130" s="6"/>
      <c r="AI130" s="6">
        <f t="shared" ref="AI130:AI143" si="44">+(2*H130)+(1*L130)+(O130)</f>
        <v>1067</v>
      </c>
      <c r="AJ130" s="87">
        <f t="shared" ref="AJ130:AJ143" si="45">+AI130/E130</f>
        <v>29.638888888888889</v>
      </c>
      <c r="AK130" s="88">
        <f t="shared" ref="AK130:AK143" si="46">(+(AI130)+(U130)+(2*X130)+(AD130)-(AE130))/F130</f>
        <v>1.0743571924947881</v>
      </c>
      <c r="AL130" s="6"/>
      <c r="AM130" s="6" t="s">
        <v>117</v>
      </c>
      <c r="AN130" s="6" t="s">
        <v>118</v>
      </c>
      <c r="AO130" s="1"/>
      <c r="AP130" s="6">
        <v>4</v>
      </c>
      <c r="AQ130" s="6" t="s">
        <v>70</v>
      </c>
      <c r="AR130" s="11">
        <v>29560</v>
      </c>
      <c r="AS130" s="7" t="s">
        <v>89</v>
      </c>
      <c r="AT130" s="6" t="s">
        <v>47</v>
      </c>
      <c r="AU130" s="6">
        <v>87</v>
      </c>
      <c r="AV130" s="6">
        <v>102</v>
      </c>
      <c r="AW130" s="12" t="s">
        <v>134</v>
      </c>
      <c r="AX130" s="7" t="s">
        <v>197</v>
      </c>
      <c r="AY130" s="6" t="s">
        <v>357</v>
      </c>
      <c r="AZ130" s="85">
        <v>2217</v>
      </c>
      <c r="BA130" s="6"/>
      <c r="BB130" s="86" t="s">
        <v>328</v>
      </c>
      <c r="BC130" s="86" t="s">
        <v>48</v>
      </c>
      <c r="BD130" s="42"/>
      <c r="BE130" s="91" t="s">
        <v>134</v>
      </c>
      <c r="BF130" s="7">
        <v>2</v>
      </c>
      <c r="BG130" s="7">
        <v>1</v>
      </c>
      <c r="BH130" s="88">
        <f>+BF130/(BF130+BG130)</f>
        <v>0.66666666666666663</v>
      </c>
      <c r="BI130" s="92">
        <v>307</v>
      </c>
      <c r="BJ130" s="93">
        <v>295</v>
      </c>
      <c r="BK130" s="20"/>
      <c r="BR130" s="92"/>
      <c r="BY130" s="42"/>
      <c r="BZ130" s="42"/>
      <c r="CA130" s="42"/>
      <c r="CB130" s="42"/>
      <c r="CC130" s="42"/>
      <c r="CD130" s="42"/>
      <c r="CE130" s="42"/>
    </row>
    <row r="131" spans="1:83" x14ac:dyDescent="0.3">
      <c r="A131" s="7" t="s">
        <v>195</v>
      </c>
      <c r="B131" s="6" t="s">
        <v>43</v>
      </c>
      <c r="C131" s="6" t="s">
        <v>96</v>
      </c>
      <c r="D131" s="15">
        <v>34</v>
      </c>
      <c r="E131" s="6">
        <v>33</v>
      </c>
      <c r="F131" s="23">
        <v>867</v>
      </c>
      <c r="G131" s="87">
        <f t="shared" si="36"/>
        <v>26.272727272727273</v>
      </c>
      <c r="H131" s="6">
        <v>113</v>
      </c>
      <c r="I131" s="6">
        <v>223</v>
      </c>
      <c r="J131" s="88">
        <f t="shared" si="37"/>
        <v>0.50672645739910316</v>
      </c>
      <c r="K131" s="6"/>
      <c r="L131" s="6"/>
      <c r="M131" s="6"/>
      <c r="N131" s="6"/>
      <c r="O131" s="6">
        <v>64</v>
      </c>
      <c r="P131" s="6">
        <v>94</v>
      </c>
      <c r="Q131" s="88">
        <f t="shared" si="38"/>
        <v>0.68085106382978722</v>
      </c>
      <c r="R131" s="6"/>
      <c r="S131" s="6">
        <v>102</v>
      </c>
      <c r="T131" s="6">
        <v>100</v>
      </c>
      <c r="U131" s="6">
        <f t="shared" si="39"/>
        <v>202</v>
      </c>
      <c r="V131" s="87">
        <f t="shared" si="40"/>
        <v>6.1212121212121211</v>
      </c>
      <c r="W131" s="6"/>
      <c r="X131" s="6">
        <v>38</v>
      </c>
      <c r="Y131" s="87">
        <f t="shared" si="41"/>
        <v>1.1515151515151516</v>
      </c>
      <c r="Z131" s="6"/>
      <c r="AA131" s="6">
        <v>141</v>
      </c>
      <c r="AB131" s="90">
        <f t="shared" si="42"/>
        <v>4.2727272727272725</v>
      </c>
      <c r="AC131" s="6"/>
      <c r="AD131" s="6">
        <v>29</v>
      </c>
      <c r="AE131" s="6">
        <v>64</v>
      </c>
      <c r="AF131" s="87">
        <f t="shared" si="43"/>
        <v>1.9393939393939394</v>
      </c>
      <c r="AG131" s="6">
        <v>15</v>
      </c>
      <c r="AH131" s="6"/>
      <c r="AI131" s="6">
        <f t="shared" si="44"/>
        <v>290</v>
      </c>
      <c r="AJ131" s="87">
        <f t="shared" si="45"/>
        <v>8.7878787878787872</v>
      </c>
      <c r="AK131" s="88">
        <f t="shared" si="46"/>
        <v>0.6147635524798154</v>
      </c>
      <c r="AL131" s="6"/>
      <c r="AM131" s="6" t="s">
        <v>97</v>
      </c>
      <c r="AN131" s="6" t="s">
        <v>98</v>
      </c>
      <c r="AO131" s="1"/>
      <c r="AP131" s="6">
        <v>6</v>
      </c>
      <c r="AQ131" s="6" t="s">
        <v>76</v>
      </c>
      <c r="AR131" s="11">
        <v>29561</v>
      </c>
      <c r="AS131" s="7" t="s">
        <v>198</v>
      </c>
      <c r="AT131" s="6" t="s">
        <v>47</v>
      </c>
      <c r="AU131" s="6">
        <v>79</v>
      </c>
      <c r="AV131" s="6">
        <v>87</v>
      </c>
      <c r="AW131" s="12" t="s">
        <v>93</v>
      </c>
      <c r="AX131" s="7" t="s">
        <v>199</v>
      </c>
      <c r="AY131" s="6" t="s">
        <v>361</v>
      </c>
      <c r="AZ131" s="85">
        <v>3120</v>
      </c>
      <c r="BA131" s="6"/>
      <c r="BB131" s="86" t="s">
        <v>328</v>
      </c>
      <c r="BC131" s="86" t="s">
        <v>329</v>
      </c>
      <c r="BD131" s="42"/>
      <c r="BE131" s="94" t="s">
        <v>205</v>
      </c>
      <c r="BF131" s="7">
        <v>1</v>
      </c>
      <c r="BG131" s="7">
        <v>0</v>
      </c>
      <c r="BH131" s="88">
        <f t="shared" ref="BH131:BH134" si="47">+BF131/(BF131+BG131)</f>
        <v>1</v>
      </c>
      <c r="BI131" s="92">
        <v>108</v>
      </c>
      <c r="BJ131" s="93">
        <v>82</v>
      </c>
      <c r="BK131" s="6"/>
      <c r="BR131" s="92"/>
      <c r="BY131" s="42"/>
      <c r="BZ131" s="42"/>
      <c r="CA131" s="42"/>
      <c r="CB131" s="42"/>
      <c r="CC131" s="42"/>
      <c r="CD131" s="42"/>
      <c r="CE131" s="42"/>
    </row>
    <row r="132" spans="1:83" x14ac:dyDescent="0.3">
      <c r="A132" s="7" t="s">
        <v>195</v>
      </c>
      <c r="B132" s="6" t="s">
        <v>43</v>
      </c>
      <c r="C132" s="6" t="s">
        <v>200</v>
      </c>
      <c r="D132" s="15">
        <v>22</v>
      </c>
      <c r="E132" s="6">
        <v>7</v>
      </c>
      <c r="F132" s="23">
        <v>32</v>
      </c>
      <c r="G132" s="87">
        <f t="shared" si="36"/>
        <v>4.5714285714285712</v>
      </c>
      <c r="H132" s="6">
        <v>1</v>
      </c>
      <c r="I132" s="6">
        <v>10</v>
      </c>
      <c r="J132" s="88">
        <f t="shared" si="37"/>
        <v>0.1</v>
      </c>
      <c r="K132" s="6"/>
      <c r="L132" s="6"/>
      <c r="M132" s="6"/>
      <c r="N132" s="6"/>
      <c r="O132" s="6">
        <v>1</v>
      </c>
      <c r="P132" s="6">
        <v>2</v>
      </c>
      <c r="Q132" s="88">
        <f t="shared" si="38"/>
        <v>0.5</v>
      </c>
      <c r="R132" s="6"/>
      <c r="S132" s="6">
        <v>2</v>
      </c>
      <c r="T132" s="6">
        <v>1</v>
      </c>
      <c r="U132" s="6">
        <f t="shared" si="39"/>
        <v>3</v>
      </c>
      <c r="V132" s="87">
        <f t="shared" si="40"/>
        <v>0.42857142857142855</v>
      </c>
      <c r="W132" s="6"/>
      <c r="X132" s="6">
        <v>1</v>
      </c>
      <c r="Y132" s="87">
        <f t="shared" si="41"/>
        <v>0.14285714285714285</v>
      </c>
      <c r="Z132" s="6"/>
      <c r="AA132" s="6">
        <v>6</v>
      </c>
      <c r="AB132" s="90">
        <f t="shared" si="42"/>
        <v>0.8571428571428571</v>
      </c>
      <c r="AC132" s="6"/>
      <c r="AD132" s="6">
        <v>2</v>
      </c>
      <c r="AE132" s="6">
        <v>1</v>
      </c>
      <c r="AF132" s="87">
        <f t="shared" si="43"/>
        <v>0.14285714285714285</v>
      </c>
      <c r="AG132" s="6"/>
      <c r="AH132" s="6"/>
      <c r="AI132" s="6">
        <f t="shared" si="44"/>
        <v>3</v>
      </c>
      <c r="AJ132" s="87">
        <f t="shared" si="45"/>
        <v>0.42857142857142855</v>
      </c>
      <c r="AK132" s="88">
        <f t="shared" si="46"/>
        <v>0.28125</v>
      </c>
      <c r="AL132" s="6"/>
      <c r="AM132" s="6" t="s">
        <v>201</v>
      </c>
      <c r="AN132" s="6" t="s">
        <v>123</v>
      </c>
      <c r="AO132" s="1"/>
      <c r="AP132" s="6">
        <v>8</v>
      </c>
      <c r="AQ132" s="6" t="s">
        <v>144</v>
      </c>
      <c r="AR132" s="11">
        <v>29563</v>
      </c>
      <c r="AS132" s="7" t="s">
        <v>87</v>
      </c>
      <c r="AT132" s="6" t="s">
        <v>134</v>
      </c>
      <c r="AU132" s="6">
        <v>93</v>
      </c>
      <c r="AV132" s="6">
        <v>110</v>
      </c>
      <c r="AW132" s="12" t="s">
        <v>47</v>
      </c>
      <c r="AX132" s="7" t="s">
        <v>202</v>
      </c>
      <c r="AY132" s="6" t="s">
        <v>358</v>
      </c>
      <c r="AZ132" s="85">
        <v>1800</v>
      </c>
      <c r="BA132" s="6"/>
      <c r="BB132" s="86" t="s">
        <v>328</v>
      </c>
      <c r="BC132" s="86" t="s">
        <v>55</v>
      </c>
      <c r="BD132" s="42"/>
      <c r="BE132" s="94" t="s">
        <v>47</v>
      </c>
      <c r="BF132" s="7"/>
      <c r="BG132" s="7"/>
      <c r="BH132" s="88"/>
      <c r="BI132" s="92"/>
      <c r="BJ132" s="93"/>
      <c r="BK132" s="6"/>
      <c r="BR132" s="92"/>
      <c r="BY132" s="42"/>
      <c r="BZ132" s="42"/>
      <c r="CA132" s="42"/>
      <c r="CB132" s="42"/>
      <c r="CC132" s="42"/>
      <c r="CD132" s="42"/>
      <c r="CE132" s="42"/>
    </row>
    <row r="133" spans="1:83" x14ac:dyDescent="0.3">
      <c r="A133" s="7" t="s">
        <v>195</v>
      </c>
      <c r="B133" s="6" t="s">
        <v>43</v>
      </c>
      <c r="C133" s="6" t="s">
        <v>203</v>
      </c>
      <c r="D133" s="15">
        <v>42</v>
      </c>
      <c r="E133" s="6">
        <v>25</v>
      </c>
      <c r="F133" s="23">
        <v>353</v>
      </c>
      <c r="G133" s="87">
        <f t="shared" si="36"/>
        <v>14.12</v>
      </c>
      <c r="H133" s="6">
        <v>41</v>
      </c>
      <c r="I133" s="6">
        <v>94</v>
      </c>
      <c r="J133" s="88">
        <f t="shared" si="37"/>
        <v>0.43617021276595747</v>
      </c>
      <c r="K133" s="6"/>
      <c r="L133" s="6">
        <v>0</v>
      </c>
      <c r="M133" s="6">
        <v>1</v>
      </c>
      <c r="N133" s="6"/>
      <c r="O133" s="6">
        <v>25</v>
      </c>
      <c r="P133" s="6">
        <v>48</v>
      </c>
      <c r="Q133" s="88">
        <f t="shared" si="38"/>
        <v>0.52083333333333337</v>
      </c>
      <c r="R133" s="6"/>
      <c r="S133" s="6">
        <v>24</v>
      </c>
      <c r="T133" s="6">
        <v>53</v>
      </c>
      <c r="U133" s="6">
        <f t="shared" si="39"/>
        <v>77</v>
      </c>
      <c r="V133" s="87">
        <f t="shared" si="40"/>
        <v>3.08</v>
      </c>
      <c r="W133" s="6"/>
      <c r="X133" s="6">
        <v>14</v>
      </c>
      <c r="Y133" s="87">
        <f t="shared" si="41"/>
        <v>0.56000000000000005</v>
      </c>
      <c r="Z133" s="6"/>
      <c r="AA133" s="6">
        <v>57</v>
      </c>
      <c r="AB133" s="90">
        <f t="shared" si="42"/>
        <v>2.2799999999999998</v>
      </c>
      <c r="AC133" s="6"/>
      <c r="AD133" s="6">
        <v>2</v>
      </c>
      <c r="AE133" s="6">
        <v>26</v>
      </c>
      <c r="AF133" s="87">
        <f t="shared" si="43"/>
        <v>1.04</v>
      </c>
      <c r="AG133" s="6">
        <v>6</v>
      </c>
      <c r="AH133" s="6"/>
      <c r="AI133" s="6">
        <f t="shared" si="44"/>
        <v>107</v>
      </c>
      <c r="AJ133" s="87">
        <f t="shared" si="45"/>
        <v>4.28</v>
      </c>
      <c r="AK133" s="88">
        <f t="shared" si="46"/>
        <v>0.53257790368271951</v>
      </c>
      <c r="AL133" s="6"/>
      <c r="AM133" s="6" t="s">
        <v>204</v>
      </c>
      <c r="AN133" s="6" t="s">
        <v>98</v>
      </c>
      <c r="AO133" s="1"/>
      <c r="AP133" s="6">
        <v>11</v>
      </c>
      <c r="AQ133" s="6" t="s">
        <v>54</v>
      </c>
      <c r="AR133" s="11">
        <v>29566</v>
      </c>
      <c r="AS133" s="7" t="s">
        <v>94</v>
      </c>
      <c r="AT133" s="12" t="s">
        <v>47</v>
      </c>
      <c r="AU133" s="6">
        <v>103</v>
      </c>
      <c r="AV133" s="6">
        <v>86</v>
      </c>
      <c r="AW133" s="6" t="s">
        <v>205</v>
      </c>
      <c r="AX133" s="7" t="s">
        <v>206</v>
      </c>
      <c r="AY133" s="6" t="s">
        <v>360</v>
      </c>
      <c r="AZ133" s="85">
        <v>400</v>
      </c>
      <c r="BA133" s="6"/>
      <c r="BB133" s="86" t="s">
        <v>328</v>
      </c>
      <c r="BC133" s="86" t="s">
        <v>58</v>
      </c>
      <c r="BD133" s="42"/>
      <c r="BE133" s="94" t="s">
        <v>93</v>
      </c>
      <c r="BF133" s="7">
        <v>3</v>
      </c>
      <c r="BG133" s="7">
        <v>0</v>
      </c>
      <c r="BH133" s="88">
        <f t="shared" si="47"/>
        <v>1</v>
      </c>
      <c r="BI133" s="92">
        <v>280</v>
      </c>
      <c r="BJ133" s="93">
        <v>262</v>
      </c>
      <c r="BK133" s="6"/>
      <c r="BR133" s="92"/>
      <c r="BY133" s="42"/>
      <c r="BZ133" s="42"/>
      <c r="CA133" s="42"/>
      <c r="CB133" s="42"/>
      <c r="CC133" s="42"/>
      <c r="CD133" s="42"/>
      <c r="CE133" s="42"/>
    </row>
    <row r="134" spans="1:83" x14ac:dyDescent="0.3">
      <c r="A134" s="7" t="s">
        <v>195</v>
      </c>
      <c r="B134" s="6" t="s">
        <v>43</v>
      </c>
      <c r="C134" s="6" t="s">
        <v>108</v>
      </c>
      <c r="D134" s="15">
        <v>40</v>
      </c>
      <c r="E134" s="6">
        <v>28</v>
      </c>
      <c r="F134" s="23">
        <v>833</v>
      </c>
      <c r="G134" s="87">
        <f t="shared" si="36"/>
        <v>29.75</v>
      </c>
      <c r="H134" s="6">
        <v>159</v>
      </c>
      <c r="I134" s="6">
        <v>325</v>
      </c>
      <c r="J134" s="88">
        <f t="shared" si="37"/>
        <v>0.48923076923076925</v>
      </c>
      <c r="K134" s="6"/>
      <c r="L134" s="6"/>
      <c r="M134" s="6"/>
      <c r="N134" s="6"/>
      <c r="O134" s="6">
        <v>72</v>
      </c>
      <c r="P134" s="6">
        <v>106</v>
      </c>
      <c r="Q134" s="88">
        <f t="shared" si="38"/>
        <v>0.67924528301886788</v>
      </c>
      <c r="R134" s="6"/>
      <c r="S134" s="6">
        <v>76</v>
      </c>
      <c r="T134" s="6">
        <v>188</v>
      </c>
      <c r="U134" s="6">
        <f t="shared" si="39"/>
        <v>264</v>
      </c>
      <c r="V134" s="87">
        <f t="shared" si="40"/>
        <v>9.4285714285714288</v>
      </c>
      <c r="W134" s="6"/>
      <c r="X134" s="6">
        <v>25</v>
      </c>
      <c r="Y134" s="87">
        <f t="shared" si="41"/>
        <v>0.8928571428571429</v>
      </c>
      <c r="Z134" s="6"/>
      <c r="AA134" s="6">
        <v>89</v>
      </c>
      <c r="AB134" s="90">
        <f t="shared" si="42"/>
        <v>3.1785714285714284</v>
      </c>
      <c r="AC134" s="6"/>
      <c r="AD134" s="6">
        <v>20</v>
      </c>
      <c r="AE134" s="6">
        <v>54</v>
      </c>
      <c r="AF134" s="87">
        <f t="shared" si="43"/>
        <v>1.9285714285714286</v>
      </c>
      <c r="AG134" s="6">
        <v>45</v>
      </c>
      <c r="AH134" s="6"/>
      <c r="AI134" s="6">
        <f t="shared" si="44"/>
        <v>390</v>
      </c>
      <c r="AJ134" s="87">
        <f t="shared" si="45"/>
        <v>13.928571428571429</v>
      </c>
      <c r="AK134" s="88">
        <f t="shared" si="46"/>
        <v>0.80432172869147656</v>
      </c>
      <c r="AL134" s="6"/>
      <c r="AM134" s="6" t="s">
        <v>109</v>
      </c>
      <c r="AN134" s="6" t="s">
        <v>110</v>
      </c>
      <c r="AO134" s="1"/>
      <c r="AP134" s="6">
        <v>14</v>
      </c>
      <c r="AQ134" s="6" t="s">
        <v>76</v>
      </c>
      <c r="AR134" s="11">
        <v>29568</v>
      </c>
      <c r="AS134" s="7" t="s">
        <v>207</v>
      </c>
      <c r="AT134" s="12" t="s">
        <v>47</v>
      </c>
      <c r="AU134" s="6">
        <v>94</v>
      </c>
      <c r="AV134" s="6">
        <v>92</v>
      </c>
      <c r="AW134" s="6" t="s">
        <v>102</v>
      </c>
      <c r="AX134" s="7" t="s">
        <v>208</v>
      </c>
      <c r="AY134" s="6" t="s">
        <v>182</v>
      </c>
      <c r="AZ134" s="85">
        <v>2511</v>
      </c>
      <c r="BA134" s="14" t="s">
        <v>143</v>
      </c>
      <c r="BB134" s="86" t="s">
        <v>328</v>
      </c>
      <c r="BC134" s="86" t="s">
        <v>330</v>
      </c>
      <c r="BD134" s="42"/>
      <c r="BE134" s="94" t="s">
        <v>112</v>
      </c>
      <c r="BF134" s="7">
        <v>4</v>
      </c>
      <c r="BG134" s="7">
        <v>0</v>
      </c>
      <c r="BH134" s="88">
        <f t="shared" si="47"/>
        <v>1</v>
      </c>
      <c r="BI134" s="92">
        <v>467</v>
      </c>
      <c r="BJ134" s="93">
        <v>400</v>
      </c>
      <c r="BK134" s="6"/>
      <c r="BR134" s="92"/>
      <c r="BY134" s="42"/>
      <c r="BZ134" s="42"/>
      <c r="CA134" s="42"/>
      <c r="CB134" s="42"/>
      <c r="CC134" s="42"/>
      <c r="CD134" s="42"/>
      <c r="CE134" s="42"/>
    </row>
    <row r="135" spans="1:83" x14ac:dyDescent="0.3">
      <c r="A135" s="7" t="s">
        <v>195</v>
      </c>
      <c r="B135" s="6" t="s">
        <v>43</v>
      </c>
      <c r="C135" s="6" t="s">
        <v>209</v>
      </c>
      <c r="D135" s="15">
        <v>44</v>
      </c>
      <c r="E135" s="6">
        <v>36</v>
      </c>
      <c r="F135" s="23">
        <v>1403</v>
      </c>
      <c r="G135" s="87">
        <f t="shared" si="36"/>
        <v>38.972222222222221</v>
      </c>
      <c r="H135" s="6">
        <v>231</v>
      </c>
      <c r="I135" s="6">
        <v>470</v>
      </c>
      <c r="J135" s="88">
        <f t="shared" si="37"/>
        <v>0.49148936170212765</v>
      </c>
      <c r="K135" s="6"/>
      <c r="L135" s="6">
        <v>4</v>
      </c>
      <c r="M135" s="6">
        <v>12</v>
      </c>
      <c r="N135" s="6"/>
      <c r="O135" s="6">
        <v>104</v>
      </c>
      <c r="P135" s="6">
        <v>133</v>
      </c>
      <c r="Q135" s="88">
        <f t="shared" si="38"/>
        <v>0.78195488721804507</v>
      </c>
      <c r="R135" s="6"/>
      <c r="S135" s="6">
        <v>34</v>
      </c>
      <c r="T135" s="6">
        <v>76</v>
      </c>
      <c r="U135" s="6">
        <f t="shared" si="39"/>
        <v>110</v>
      </c>
      <c r="V135" s="87">
        <f t="shared" si="40"/>
        <v>3.0555555555555554</v>
      </c>
      <c r="W135" s="6"/>
      <c r="X135" s="6">
        <v>225</v>
      </c>
      <c r="Y135" s="87">
        <f t="shared" si="41"/>
        <v>6.25</v>
      </c>
      <c r="Z135" s="6"/>
      <c r="AA135" s="6">
        <v>116</v>
      </c>
      <c r="AB135" s="90">
        <f t="shared" si="42"/>
        <v>3.2222222222222223</v>
      </c>
      <c r="AC135" s="6"/>
      <c r="AD135" s="6">
        <v>50</v>
      </c>
      <c r="AE135" s="6">
        <v>170</v>
      </c>
      <c r="AF135" s="87">
        <f t="shared" si="43"/>
        <v>4.7222222222222223</v>
      </c>
      <c r="AG135" s="6"/>
      <c r="AH135" s="6"/>
      <c r="AI135" s="6">
        <f t="shared" si="44"/>
        <v>570</v>
      </c>
      <c r="AJ135" s="87">
        <f t="shared" si="45"/>
        <v>15.833333333333334</v>
      </c>
      <c r="AK135" s="88">
        <f t="shared" si="46"/>
        <v>0.71988595866001426</v>
      </c>
      <c r="AL135" s="6"/>
      <c r="AM135" s="6" t="s">
        <v>210</v>
      </c>
      <c r="AN135" s="6" t="s">
        <v>211</v>
      </c>
      <c r="AO135" s="1"/>
      <c r="AP135" s="6">
        <v>16</v>
      </c>
      <c r="AQ135" s="6" t="s">
        <v>45</v>
      </c>
      <c r="AR135" s="11">
        <v>29569</v>
      </c>
      <c r="AS135" s="7" t="s">
        <v>105</v>
      </c>
      <c r="AT135" s="6" t="s">
        <v>47</v>
      </c>
      <c r="AU135" s="6">
        <v>77</v>
      </c>
      <c r="AV135" s="6">
        <v>80</v>
      </c>
      <c r="AW135" s="12" t="s">
        <v>212</v>
      </c>
      <c r="AX135" s="7" t="s">
        <v>213</v>
      </c>
      <c r="AY135" s="6" t="s">
        <v>362</v>
      </c>
      <c r="AZ135" s="85">
        <v>1300</v>
      </c>
      <c r="BA135" s="6"/>
      <c r="BB135" s="86" t="s">
        <v>328</v>
      </c>
      <c r="BC135" s="86" t="s">
        <v>63</v>
      </c>
      <c r="BD135" s="42"/>
      <c r="BE135" s="91"/>
      <c r="BF135" s="7"/>
      <c r="BG135" s="7"/>
      <c r="BH135" s="88"/>
      <c r="BI135" s="95"/>
      <c r="BJ135" s="101"/>
      <c r="BK135" s="15"/>
      <c r="BR135" s="95"/>
      <c r="BY135" s="42"/>
      <c r="BZ135" s="42"/>
      <c r="CA135" s="42"/>
      <c r="CB135" s="42"/>
      <c r="CC135" s="42"/>
      <c r="CD135" s="42"/>
      <c r="CE135" s="42"/>
    </row>
    <row r="136" spans="1:83" x14ac:dyDescent="0.3">
      <c r="A136" s="7" t="s">
        <v>195</v>
      </c>
      <c r="B136" s="6" t="s">
        <v>43</v>
      </c>
      <c r="C136" s="6" t="s">
        <v>214</v>
      </c>
      <c r="D136" s="15">
        <v>14</v>
      </c>
      <c r="E136" s="6">
        <v>5</v>
      </c>
      <c r="F136" s="23">
        <v>35</v>
      </c>
      <c r="G136" s="87">
        <f t="shared" si="36"/>
        <v>7</v>
      </c>
      <c r="H136" s="6">
        <v>4</v>
      </c>
      <c r="I136" s="6">
        <v>5</v>
      </c>
      <c r="J136" s="88">
        <f t="shared" si="37"/>
        <v>0.8</v>
      </c>
      <c r="K136" s="6"/>
      <c r="L136" s="6"/>
      <c r="M136" s="6"/>
      <c r="N136" s="6"/>
      <c r="O136" s="6">
        <v>3</v>
      </c>
      <c r="P136" s="6">
        <v>4</v>
      </c>
      <c r="Q136" s="88">
        <f t="shared" si="38"/>
        <v>0.75</v>
      </c>
      <c r="R136" s="6"/>
      <c r="S136" s="6">
        <v>0</v>
      </c>
      <c r="T136" s="6">
        <v>2</v>
      </c>
      <c r="U136" s="6">
        <f t="shared" si="39"/>
        <v>2</v>
      </c>
      <c r="V136" s="87">
        <f t="shared" si="40"/>
        <v>0.4</v>
      </c>
      <c r="W136" s="6"/>
      <c r="X136" s="6">
        <v>3</v>
      </c>
      <c r="Y136" s="87">
        <f t="shared" si="41"/>
        <v>0.6</v>
      </c>
      <c r="Z136" s="6"/>
      <c r="AA136" s="6">
        <v>2</v>
      </c>
      <c r="AB136" s="90">
        <f t="shared" si="42"/>
        <v>0.4</v>
      </c>
      <c r="AC136" s="6"/>
      <c r="AD136" s="6">
        <v>1</v>
      </c>
      <c r="AE136" s="6">
        <v>6</v>
      </c>
      <c r="AF136" s="87">
        <f t="shared" si="43"/>
        <v>1.2</v>
      </c>
      <c r="AG136" s="6"/>
      <c r="AH136" s="6"/>
      <c r="AI136" s="6">
        <f t="shared" si="44"/>
        <v>11</v>
      </c>
      <c r="AJ136" s="87">
        <f t="shared" si="45"/>
        <v>2.2000000000000002</v>
      </c>
      <c r="AK136" s="88">
        <f t="shared" si="46"/>
        <v>0.4</v>
      </c>
      <c r="AL136" s="6"/>
      <c r="AM136" s="6" t="s">
        <v>117</v>
      </c>
      <c r="AN136" s="6" t="s">
        <v>215</v>
      </c>
      <c r="AO136" s="1"/>
      <c r="AP136" s="6">
        <v>19</v>
      </c>
      <c r="AQ136" s="6" t="s">
        <v>67</v>
      </c>
      <c r="AR136" s="11">
        <v>29572</v>
      </c>
      <c r="AS136" s="7" t="s">
        <v>198</v>
      </c>
      <c r="AT136" s="6" t="s">
        <v>112</v>
      </c>
      <c r="AU136" s="6">
        <v>77</v>
      </c>
      <c r="AV136" s="6">
        <v>104</v>
      </c>
      <c r="AW136" s="12" t="s">
        <v>47</v>
      </c>
      <c r="AX136" s="7" t="s">
        <v>216</v>
      </c>
      <c r="AY136" s="6" t="s">
        <v>358</v>
      </c>
      <c r="AZ136" s="85">
        <v>780</v>
      </c>
      <c r="BA136" s="6"/>
      <c r="BB136" s="86" t="s">
        <v>328</v>
      </c>
      <c r="BC136" s="86" t="s">
        <v>331</v>
      </c>
      <c r="BD136" s="42"/>
      <c r="BE136" s="94" t="s">
        <v>46</v>
      </c>
      <c r="BF136" s="7">
        <v>1</v>
      </c>
      <c r="BG136" s="7">
        <v>1</v>
      </c>
      <c r="BH136" s="88">
        <f t="shared" ref="BH136:BH139" si="48">+BF136/(BF136+BG136)</f>
        <v>0.5</v>
      </c>
      <c r="BI136" s="92">
        <v>190</v>
      </c>
      <c r="BJ136" s="93">
        <v>193</v>
      </c>
      <c r="BK136" s="6"/>
      <c r="BR136" s="92"/>
      <c r="BY136" s="42"/>
      <c r="BZ136" s="42"/>
      <c r="CA136" s="42"/>
      <c r="CB136" s="42"/>
      <c r="CC136" s="42"/>
      <c r="CD136" s="42"/>
      <c r="CE136" s="42"/>
    </row>
    <row r="137" spans="1:83" x14ac:dyDescent="0.3">
      <c r="A137" s="7" t="s">
        <v>195</v>
      </c>
      <c r="B137" s="6" t="s">
        <v>43</v>
      </c>
      <c r="C137" s="6" t="s">
        <v>217</v>
      </c>
      <c r="D137" s="15">
        <v>24</v>
      </c>
      <c r="E137" s="6">
        <v>36</v>
      </c>
      <c r="F137" s="23">
        <v>1138</v>
      </c>
      <c r="G137" s="87">
        <f t="shared" si="36"/>
        <v>31.611111111111111</v>
      </c>
      <c r="H137" s="6">
        <v>157</v>
      </c>
      <c r="I137" s="6">
        <v>336</v>
      </c>
      <c r="J137" s="88">
        <f t="shared" si="37"/>
        <v>0.46726190476190477</v>
      </c>
      <c r="K137" s="6"/>
      <c r="L137" s="6"/>
      <c r="M137" s="6"/>
      <c r="N137" s="6"/>
      <c r="O137" s="6">
        <v>93</v>
      </c>
      <c r="P137" s="6">
        <v>147</v>
      </c>
      <c r="Q137" s="88">
        <f t="shared" si="38"/>
        <v>0.63265306122448983</v>
      </c>
      <c r="R137" s="6"/>
      <c r="S137" s="6">
        <v>87</v>
      </c>
      <c r="T137" s="6">
        <v>232</v>
      </c>
      <c r="U137" s="6">
        <f t="shared" si="39"/>
        <v>319</v>
      </c>
      <c r="V137" s="87">
        <f t="shared" si="40"/>
        <v>8.8611111111111107</v>
      </c>
      <c r="W137" s="6"/>
      <c r="X137" s="6">
        <v>32</v>
      </c>
      <c r="Y137" s="87">
        <f t="shared" si="41"/>
        <v>0.88888888888888884</v>
      </c>
      <c r="Z137" s="6"/>
      <c r="AA137" s="6">
        <v>98</v>
      </c>
      <c r="AB137" s="90">
        <f t="shared" si="42"/>
        <v>2.7222222222222223</v>
      </c>
      <c r="AC137" s="6"/>
      <c r="AD137" s="6">
        <v>40</v>
      </c>
      <c r="AE137" s="6">
        <v>78</v>
      </c>
      <c r="AF137" s="87">
        <f t="shared" si="43"/>
        <v>2.1666666666666665</v>
      </c>
      <c r="AG137" s="6">
        <v>14</v>
      </c>
      <c r="AH137" s="6"/>
      <c r="AI137" s="6">
        <f t="shared" si="44"/>
        <v>407</v>
      </c>
      <c r="AJ137" s="87">
        <f t="shared" si="45"/>
        <v>11.305555555555555</v>
      </c>
      <c r="AK137" s="88">
        <f t="shared" si="46"/>
        <v>0.66080843585237259</v>
      </c>
      <c r="AL137" s="6"/>
      <c r="AM137" s="6" t="s">
        <v>104</v>
      </c>
      <c r="AN137" s="6" t="s">
        <v>218</v>
      </c>
      <c r="AO137" s="1"/>
      <c r="AP137" s="6">
        <v>26</v>
      </c>
      <c r="AQ137" s="6" t="s">
        <v>45</v>
      </c>
      <c r="AR137" s="11">
        <v>29576</v>
      </c>
      <c r="AS137" s="7" t="s">
        <v>219</v>
      </c>
      <c r="AT137" s="6" t="s">
        <v>205</v>
      </c>
      <c r="AU137" s="6">
        <v>82</v>
      </c>
      <c r="AV137" s="6">
        <v>108</v>
      </c>
      <c r="AW137" s="12" t="s">
        <v>47</v>
      </c>
      <c r="AX137" s="7" t="s">
        <v>220</v>
      </c>
      <c r="AY137" s="6" t="s">
        <v>358</v>
      </c>
      <c r="AZ137" s="85">
        <v>1035</v>
      </c>
      <c r="BA137" s="6"/>
      <c r="BB137" s="86" t="s">
        <v>328</v>
      </c>
      <c r="BC137" s="86" t="s">
        <v>332</v>
      </c>
      <c r="BD137" s="42"/>
      <c r="BE137" s="94" t="s">
        <v>57</v>
      </c>
      <c r="BF137" s="7">
        <v>2</v>
      </c>
      <c r="BG137" s="7">
        <v>0</v>
      </c>
      <c r="BH137" s="88">
        <f t="shared" si="48"/>
        <v>1</v>
      </c>
      <c r="BI137" s="92">
        <v>199</v>
      </c>
      <c r="BJ137" s="93">
        <v>172</v>
      </c>
      <c r="BK137" s="6"/>
      <c r="BR137" s="92"/>
      <c r="BY137" s="42"/>
      <c r="BZ137" s="42"/>
      <c r="CA137" s="42"/>
      <c r="CB137" s="42"/>
      <c r="CC137" s="42"/>
      <c r="CD137" s="42"/>
      <c r="CE137" s="42"/>
    </row>
    <row r="138" spans="1:83" x14ac:dyDescent="0.3">
      <c r="A138" s="7" t="s">
        <v>195</v>
      </c>
      <c r="B138" s="6" t="s">
        <v>43</v>
      </c>
      <c r="C138" s="6" t="s">
        <v>56</v>
      </c>
      <c r="D138" s="15">
        <v>23</v>
      </c>
      <c r="E138" s="6">
        <v>36</v>
      </c>
      <c r="F138" s="23">
        <v>554</v>
      </c>
      <c r="G138" s="87">
        <f t="shared" si="36"/>
        <v>15.388888888888889</v>
      </c>
      <c r="H138" s="6">
        <v>48</v>
      </c>
      <c r="I138" s="6">
        <v>137</v>
      </c>
      <c r="J138" s="88">
        <f t="shared" si="37"/>
        <v>0.35036496350364965</v>
      </c>
      <c r="K138" s="6"/>
      <c r="L138" s="6"/>
      <c r="M138" s="6"/>
      <c r="N138" s="6"/>
      <c r="O138" s="6">
        <v>40</v>
      </c>
      <c r="P138" s="6">
        <v>50</v>
      </c>
      <c r="Q138" s="88">
        <f t="shared" si="38"/>
        <v>0.8</v>
      </c>
      <c r="R138" s="6"/>
      <c r="S138" s="6">
        <v>24</v>
      </c>
      <c r="T138" s="6">
        <v>52</v>
      </c>
      <c r="U138" s="6">
        <f t="shared" si="39"/>
        <v>76</v>
      </c>
      <c r="V138" s="87">
        <f t="shared" si="40"/>
        <v>2.1111111111111112</v>
      </c>
      <c r="W138" s="6"/>
      <c r="X138" s="6">
        <v>35</v>
      </c>
      <c r="Y138" s="87">
        <f t="shared" si="41"/>
        <v>0.97222222222222221</v>
      </c>
      <c r="Z138" s="6"/>
      <c r="AA138" s="6">
        <v>75</v>
      </c>
      <c r="AB138" s="90">
        <f t="shared" si="42"/>
        <v>2.0833333333333335</v>
      </c>
      <c r="AC138" s="6"/>
      <c r="AD138" s="6">
        <v>64</v>
      </c>
      <c r="AE138" s="6">
        <v>59</v>
      </c>
      <c r="AF138" s="87">
        <f t="shared" si="43"/>
        <v>1.6388888888888888</v>
      </c>
      <c r="AG138" s="6">
        <v>2</v>
      </c>
      <c r="AH138" s="6"/>
      <c r="AI138" s="6">
        <f t="shared" si="44"/>
        <v>136</v>
      </c>
      <c r="AJ138" s="87">
        <f t="shared" si="45"/>
        <v>3.7777777777777777</v>
      </c>
      <c r="AK138" s="88">
        <f t="shared" si="46"/>
        <v>0.51805054151624552</v>
      </c>
      <c r="AL138" s="6"/>
      <c r="AM138" s="6" t="s">
        <v>117</v>
      </c>
      <c r="AN138" s="6" t="s">
        <v>221</v>
      </c>
      <c r="AO138" s="1"/>
      <c r="AP138" s="6">
        <v>40</v>
      </c>
      <c r="AQ138" s="6" t="s">
        <v>70</v>
      </c>
      <c r="AR138" s="11">
        <v>29588</v>
      </c>
      <c r="AS138" s="7" t="s">
        <v>222</v>
      </c>
      <c r="AT138" s="12" t="s">
        <v>47</v>
      </c>
      <c r="AU138" s="6">
        <v>105</v>
      </c>
      <c r="AV138" s="6">
        <v>93</v>
      </c>
      <c r="AW138" s="6" t="s">
        <v>46</v>
      </c>
      <c r="AX138" s="7" t="s">
        <v>223</v>
      </c>
      <c r="AY138" s="6" t="s">
        <v>363</v>
      </c>
      <c r="AZ138" s="85">
        <v>2471</v>
      </c>
      <c r="BA138" s="6"/>
      <c r="BB138" s="86" t="s">
        <v>328</v>
      </c>
      <c r="BC138" s="86" t="s">
        <v>77</v>
      </c>
      <c r="BD138" s="42"/>
      <c r="BE138" s="94" t="s">
        <v>212</v>
      </c>
      <c r="BF138" s="7">
        <v>1</v>
      </c>
      <c r="BG138" s="7">
        <v>1</v>
      </c>
      <c r="BH138" s="88">
        <f t="shared" si="48"/>
        <v>0.5</v>
      </c>
      <c r="BI138" s="92">
        <v>180</v>
      </c>
      <c r="BJ138" s="93">
        <v>183</v>
      </c>
      <c r="BK138" s="6"/>
      <c r="BR138" s="92"/>
      <c r="BY138" s="42"/>
      <c r="BZ138" s="42"/>
      <c r="CA138" s="42"/>
      <c r="CB138" s="42"/>
      <c r="CC138" s="42"/>
      <c r="CD138" s="42"/>
      <c r="CE138" s="42"/>
    </row>
    <row r="139" spans="1:83" x14ac:dyDescent="0.3">
      <c r="A139" s="7" t="s">
        <v>195</v>
      </c>
      <c r="B139" s="6" t="s">
        <v>43</v>
      </c>
      <c r="C139" s="6" t="s">
        <v>62</v>
      </c>
      <c r="D139" s="15">
        <v>33</v>
      </c>
      <c r="E139" s="6">
        <v>11</v>
      </c>
      <c r="F139" s="23">
        <v>134</v>
      </c>
      <c r="G139" s="87">
        <f t="shared" si="36"/>
        <v>12.181818181818182</v>
      </c>
      <c r="H139" s="6">
        <v>16</v>
      </c>
      <c r="I139" s="6">
        <v>38</v>
      </c>
      <c r="J139" s="88">
        <f t="shared" si="37"/>
        <v>0.42105263157894735</v>
      </c>
      <c r="K139" s="6"/>
      <c r="L139" s="6"/>
      <c r="M139" s="6"/>
      <c r="N139" s="6"/>
      <c r="O139" s="6">
        <v>11</v>
      </c>
      <c r="P139" s="6">
        <v>16</v>
      </c>
      <c r="Q139" s="88">
        <f t="shared" si="38"/>
        <v>0.6875</v>
      </c>
      <c r="R139" s="6"/>
      <c r="S139" s="6">
        <v>16</v>
      </c>
      <c r="T139" s="6">
        <v>11</v>
      </c>
      <c r="U139" s="6">
        <f t="shared" si="39"/>
        <v>27</v>
      </c>
      <c r="V139" s="87">
        <f t="shared" si="40"/>
        <v>2.4545454545454546</v>
      </c>
      <c r="W139" s="6"/>
      <c r="X139" s="6">
        <v>8</v>
      </c>
      <c r="Y139" s="87">
        <f t="shared" si="41"/>
        <v>0.72727272727272729</v>
      </c>
      <c r="Z139" s="6"/>
      <c r="AA139" s="6">
        <v>16</v>
      </c>
      <c r="AB139" s="90">
        <f t="shared" si="42"/>
        <v>1.4545454545454546</v>
      </c>
      <c r="AC139" s="6"/>
      <c r="AD139" s="6">
        <v>2</v>
      </c>
      <c r="AE139" s="6">
        <v>5</v>
      </c>
      <c r="AF139" s="87">
        <f t="shared" si="43"/>
        <v>0.45454545454545453</v>
      </c>
      <c r="AG139" s="6">
        <v>1</v>
      </c>
      <c r="AH139" s="6"/>
      <c r="AI139" s="6">
        <f t="shared" si="44"/>
        <v>43</v>
      </c>
      <c r="AJ139" s="87">
        <f t="shared" si="45"/>
        <v>3.9090909090909092</v>
      </c>
      <c r="AK139" s="88">
        <f t="shared" si="46"/>
        <v>0.61940298507462688</v>
      </c>
      <c r="AL139" s="6"/>
      <c r="AM139" s="6" t="s">
        <v>224</v>
      </c>
      <c r="AN139" s="6" t="s">
        <v>218</v>
      </c>
      <c r="AO139" s="1"/>
      <c r="AP139" s="6">
        <v>46</v>
      </c>
      <c r="AQ139" s="6" t="s">
        <v>45</v>
      </c>
      <c r="AR139" s="11">
        <v>29590</v>
      </c>
      <c r="AS139" s="7" t="s">
        <v>225</v>
      </c>
      <c r="AT139" s="6" t="s">
        <v>47</v>
      </c>
      <c r="AU139" s="6">
        <v>92</v>
      </c>
      <c r="AV139" s="6">
        <v>104</v>
      </c>
      <c r="AW139" s="12" t="s">
        <v>57</v>
      </c>
      <c r="AX139" s="7" t="s">
        <v>115</v>
      </c>
      <c r="AY139" s="6" t="s">
        <v>152</v>
      </c>
      <c r="AZ139" s="85">
        <v>1095</v>
      </c>
      <c r="BA139" s="14" t="s">
        <v>226</v>
      </c>
      <c r="BB139" s="86" t="s">
        <v>328</v>
      </c>
      <c r="BC139" s="86" t="s">
        <v>333</v>
      </c>
      <c r="BD139" s="42"/>
      <c r="BE139" s="94" t="s">
        <v>102</v>
      </c>
      <c r="BF139" s="7">
        <v>1</v>
      </c>
      <c r="BG139" s="7">
        <v>0</v>
      </c>
      <c r="BH139" s="88">
        <f t="shared" si="48"/>
        <v>1</v>
      </c>
      <c r="BI139" s="92">
        <v>105</v>
      </c>
      <c r="BJ139" s="93">
        <v>91</v>
      </c>
      <c r="BK139" s="6"/>
      <c r="BR139" s="92"/>
      <c r="BY139" s="42"/>
      <c r="BZ139" s="42"/>
      <c r="CA139" s="42"/>
      <c r="CB139" s="42"/>
      <c r="CC139" s="42"/>
      <c r="CD139" s="42"/>
      <c r="CE139" s="42"/>
    </row>
    <row r="140" spans="1:83" x14ac:dyDescent="0.3">
      <c r="A140" s="7" t="s">
        <v>195</v>
      </c>
      <c r="B140" s="6" t="s">
        <v>43</v>
      </c>
      <c r="C140" s="6" t="s">
        <v>227</v>
      </c>
      <c r="D140" s="15">
        <v>10</v>
      </c>
      <c r="E140" s="6">
        <v>36</v>
      </c>
      <c r="F140" s="23">
        <v>1435</v>
      </c>
      <c r="G140" s="87">
        <f t="shared" si="36"/>
        <v>39.861111111111114</v>
      </c>
      <c r="H140" s="6">
        <v>177</v>
      </c>
      <c r="I140" s="6">
        <v>392</v>
      </c>
      <c r="J140" s="88">
        <f t="shared" si="37"/>
        <v>0.45153061224489793</v>
      </c>
      <c r="K140" s="6"/>
      <c r="L140" s="6">
        <v>1</v>
      </c>
      <c r="M140" s="6">
        <v>8</v>
      </c>
      <c r="N140" s="6"/>
      <c r="O140" s="6">
        <v>55</v>
      </c>
      <c r="P140" s="6">
        <v>74</v>
      </c>
      <c r="Q140" s="88">
        <f t="shared" si="38"/>
        <v>0.7432432432432432</v>
      </c>
      <c r="R140" s="6"/>
      <c r="S140" s="6">
        <v>52</v>
      </c>
      <c r="T140" s="6">
        <v>103</v>
      </c>
      <c r="U140" s="6">
        <f t="shared" si="39"/>
        <v>155</v>
      </c>
      <c r="V140" s="87">
        <f t="shared" si="40"/>
        <v>4.3055555555555554</v>
      </c>
      <c r="W140" s="6"/>
      <c r="X140" s="6">
        <v>323</v>
      </c>
      <c r="Y140" s="87">
        <f t="shared" si="41"/>
        <v>8.9722222222222214</v>
      </c>
      <c r="Z140" s="6"/>
      <c r="AA140" s="6">
        <v>103</v>
      </c>
      <c r="AB140" s="90">
        <f t="shared" si="42"/>
        <v>2.8611111111111112</v>
      </c>
      <c r="AC140" s="6"/>
      <c r="AD140" s="6">
        <v>110</v>
      </c>
      <c r="AE140" s="6">
        <v>124</v>
      </c>
      <c r="AF140" s="87">
        <f t="shared" si="43"/>
        <v>3.4444444444444446</v>
      </c>
      <c r="AG140" s="6">
        <v>6</v>
      </c>
      <c r="AH140" s="6"/>
      <c r="AI140" s="6">
        <f t="shared" si="44"/>
        <v>410</v>
      </c>
      <c r="AJ140" s="87">
        <f t="shared" si="45"/>
        <v>11.388888888888889</v>
      </c>
      <c r="AK140" s="88">
        <f t="shared" si="46"/>
        <v>0.8341463414634146</v>
      </c>
      <c r="AL140" s="6"/>
      <c r="AM140" s="6" t="s">
        <v>228</v>
      </c>
      <c r="AN140" s="6" t="s">
        <v>229</v>
      </c>
      <c r="AO140" s="1"/>
      <c r="AP140" s="6">
        <v>49</v>
      </c>
      <c r="AQ140" s="6" t="s">
        <v>67</v>
      </c>
      <c r="AR140" s="11">
        <v>29593</v>
      </c>
      <c r="AS140" s="7" t="s">
        <v>230</v>
      </c>
      <c r="AT140" s="6" t="s">
        <v>57</v>
      </c>
      <c r="AU140" s="6">
        <v>84</v>
      </c>
      <c r="AV140" s="6">
        <v>101</v>
      </c>
      <c r="AW140" s="12" t="s">
        <v>47</v>
      </c>
      <c r="AX140" s="7" t="s">
        <v>231</v>
      </c>
      <c r="AY140" s="6" t="s">
        <v>358</v>
      </c>
      <c r="AZ140" s="85">
        <v>873</v>
      </c>
      <c r="BA140" s="6"/>
      <c r="BB140" s="86" t="s">
        <v>328</v>
      </c>
      <c r="BC140" s="86" t="s">
        <v>79</v>
      </c>
      <c r="BD140" s="42"/>
      <c r="BE140" s="58"/>
      <c r="BF140" s="1"/>
      <c r="BG140" s="1"/>
      <c r="BH140" s="1"/>
      <c r="BI140" s="1"/>
      <c r="BJ140" s="70"/>
      <c r="BK140" s="1"/>
      <c r="BR140" s="1"/>
      <c r="BY140" s="42"/>
      <c r="BZ140" s="42"/>
      <c r="CA140" s="42"/>
      <c r="CB140" s="42"/>
      <c r="CC140" s="42"/>
      <c r="CD140" s="42"/>
      <c r="CE140" s="42"/>
    </row>
    <row r="141" spans="1:83" x14ac:dyDescent="0.3">
      <c r="A141" s="7" t="s">
        <v>195</v>
      </c>
      <c r="B141" s="6" t="s">
        <v>43</v>
      </c>
      <c r="C141" s="6" t="s">
        <v>131</v>
      </c>
      <c r="D141" s="15">
        <v>32</v>
      </c>
      <c r="E141" s="6">
        <v>32</v>
      </c>
      <c r="F141" s="23">
        <v>320</v>
      </c>
      <c r="G141" s="87">
        <f t="shared" si="36"/>
        <v>10</v>
      </c>
      <c r="H141" s="6">
        <v>20</v>
      </c>
      <c r="I141" s="6">
        <v>56</v>
      </c>
      <c r="J141" s="88">
        <f t="shared" si="37"/>
        <v>0.35714285714285715</v>
      </c>
      <c r="K141" s="6"/>
      <c r="L141" s="6"/>
      <c r="M141" s="6"/>
      <c r="N141" s="6"/>
      <c r="O141" s="6">
        <v>8</v>
      </c>
      <c r="P141" s="6">
        <v>16</v>
      </c>
      <c r="Q141" s="88">
        <f t="shared" si="38"/>
        <v>0.5</v>
      </c>
      <c r="R141" s="6"/>
      <c r="S141" s="6">
        <v>6</v>
      </c>
      <c r="T141" s="6">
        <v>37</v>
      </c>
      <c r="U141" s="6">
        <f t="shared" si="39"/>
        <v>43</v>
      </c>
      <c r="V141" s="87">
        <f t="shared" si="40"/>
        <v>1.34375</v>
      </c>
      <c r="W141" s="6"/>
      <c r="X141" s="6">
        <v>36</v>
      </c>
      <c r="Y141" s="87">
        <f t="shared" si="41"/>
        <v>1.125</v>
      </c>
      <c r="Z141" s="6"/>
      <c r="AA141" s="6">
        <v>23</v>
      </c>
      <c r="AB141" s="90">
        <f t="shared" si="42"/>
        <v>0.71875</v>
      </c>
      <c r="AC141" s="6"/>
      <c r="AD141" s="6">
        <v>22</v>
      </c>
      <c r="AE141" s="6">
        <v>40</v>
      </c>
      <c r="AF141" s="87">
        <f t="shared" si="43"/>
        <v>1.25</v>
      </c>
      <c r="AG141" s="6">
        <v>2</v>
      </c>
      <c r="AH141" s="6"/>
      <c r="AI141" s="6">
        <f t="shared" si="44"/>
        <v>48</v>
      </c>
      <c r="AJ141" s="87">
        <f t="shared" si="45"/>
        <v>1.5</v>
      </c>
      <c r="AK141" s="88">
        <f t="shared" si="46"/>
        <v>0.453125</v>
      </c>
      <c r="AL141" s="6"/>
      <c r="AM141" s="6" t="s">
        <v>232</v>
      </c>
      <c r="AN141" s="6" t="s">
        <v>132</v>
      </c>
      <c r="AO141" s="1"/>
      <c r="AP141" s="6">
        <v>56</v>
      </c>
      <c r="AQ141" s="6" t="s">
        <v>45</v>
      </c>
      <c r="AR141" s="11">
        <v>29597</v>
      </c>
      <c r="AS141" s="7" t="s">
        <v>233</v>
      </c>
      <c r="AT141" s="12" t="s">
        <v>47</v>
      </c>
      <c r="AU141" s="6">
        <v>90</v>
      </c>
      <c r="AV141" s="6">
        <v>89</v>
      </c>
      <c r="AW141" s="6" t="s">
        <v>93</v>
      </c>
      <c r="AX141" s="7" t="s">
        <v>129</v>
      </c>
      <c r="AY141" s="6" t="s">
        <v>364</v>
      </c>
      <c r="AZ141" s="85">
        <v>449</v>
      </c>
      <c r="BA141" s="6"/>
      <c r="BB141" s="86" t="s">
        <v>328</v>
      </c>
      <c r="BC141" s="86" t="s">
        <v>334</v>
      </c>
      <c r="BD141" s="42"/>
      <c r="BE141" s="59" t="s">
        <v>373</v>
      </c>
      <c r="BF141" s="56">
        <f>SUM(BF130:BF140)</f>
        <v>15</v>
      </c>
      <c r="BG141" s="56">
        <f>SUM(BG130:BG140)</f>
        <v>3</v>
      </c>
      <c r="BH141" s="60">
        <f>+BF141/BH142</f>
        <v>0.83333333333333337</v>
      </c>
      <c r="BI141" s="61">
        <f t="shared" ref="BI141:BJ141" si="49">SUM(BI130:BI140)</f>
        <v>1836</v>
      </c>
      <c r="BJ141" s="62">
        <f t="shared" si="49"/>
        <v>1678</v>
      </c>
      <c r="BK141" s="1"/>
      <c r="BR141" s="1"/>
      <c r="BY141" s="42"/>
      <c r="BZ141" s="42"/>
      <c r="CA141" s="42"/>
      <c r="CB141" s="42"/>
      <c r="CC141" s="42"/>
      <c r="CD141" s="42"/>
      <c r="CE141" s="42"/>
    </row>
    <row r="142" spans="1:83" ht="15" thickBot="1" x14ac:dyDescent="0.35">
      <c r="A142" s="7" t="s">
        <v>195</v>
      </c>
      <c r="B142" s="6" t="s">
        <v>43</v>
      </c>
      <c r="C142" s="6" t="s">
        <v>121</v>
      </c>
      <c r="D142" s="15">
        <v>22</v>
      </c>
      <c r="E142" s="6">
        <v>12</v>
      </c>
      <c r="F142" s="23">
        <v>79</v>
      </c>
      <c r="G142" s="87">
        <f t="shared" si="36"/>
        <v>6.583333333333333</v>
      </c>
      <c r="H142" s="6">
        <v>15</v>
      </c>
      <c r="I142" s="6">
        <v>24</v>
      </c>
      <c r="J142" s="88">
        <f t="shared" si="37"/>
        <v>0.625</v>
      </c>
      <c r="K142" s="6"/>
      <c r="L142" s="6">
        <v>0</v>
      </c>
      <c r="M142" s="6">
        <v>1</v>
      </c>
      <c r="N142" s="6"/>
      <c r="O142" s="6">
        <v>7</v>
      </c>
      <c r="P142" s="6">
        <v>12</v>
      </c>
      <c r="Q142" s="88">
        <f t="shared" si="38"/>
        <v>0.58333333333333337</v>
      </c>
      <c r="R142" s="6"/>
      <c r="S142" s="6">
        <v>3</v>
      </c>
      <c r="T142" s="6">
        <v>7</v>
      </c>
      <c r="U142" s="6">
        <f t="shared" si="39"/>
        <v>10</v>
      </c>
      <c r="V142" s="87">
        <f t="shared" si="40"/>
        <v>0.83333333333333337</v>
      </c>
      <c r="W142" s="6"/>
      <c r="X142" s="6">
        <v>14</v>
      </c>
      <c r="Y142" s="87">
        <f t="shared" si="41"/>
        <v>1.1666666666666667</v>
      </c>
      <c r="Z142" s="6"/>
      <c r="AA142" s="6">
        <v>8</v>
      </c>
      <c r="AB142" s="90">
        <f t="shared" si="42"/>
        <v>0.66666666666666663</v>
      </c>
      <c r="AC142" s="6"/>
      <c r="AD142" s="6">
        <v>1</v>
      </c>
      <c r="AE142" s="6">
        <v>6</v>
      </c>
      <c r="AF142" s="87">
        <f t="shared" si="43"/>
        <v>0.5</v>
      </c>
      <c r="AG142" s="6"/>
      <c r="AH142" s="6"/>
      <c r="AI142" s="6">
        <f t="shared" si="44"/>
        <v>37</v>
      </c>
      <c r="AJ142" s="87">
        <f t="shared" si="45"/>
        <v>3.0833333333333335</v>
      </c>
      <c r="AK142" s="88">
        <f t="shared" si="46"/>
        <v>0.88607594936708856</v>
      </c>
      <c r="AL142" s="6"/>
      <c r="AM142" s="6" t="s">
        <v>122</v>
      </c>
      <c r="AN142" s="6" t="s">
        <v>123</v>
      </c>
      <c r="AO142" s="1"/>
      <c r="AP142" s="6">
        <v>59</v>
      </c>
      <c r="AQ142" s="6" t="s">
        <v>144</v>
      </c>
      <c r="AR142" s="11">
        <v>29598</v>
      </c>
      <c r="AS142" s="7" t="s">
        <v>234</v>
      </c>
      <c r="AT142" s="6" t="s">
        <v>112</v>
      </c>
      <c r="AU142" s="6">
        <v>104</v>
      </c>
      <c r="AV142" s="6">
        <v>119</v>
      </c>
      <c r="AW142" s="12" t="s">
        <v>47</v>
      </c>
      <c r="AX142" s="7" t="s">
        <v>235</v>
      </c>
      <c r="AY142" s="6" t="s">
        <v>358</v>
      </c>
      <c r="AZ142" s="85">
        <v>1104</v>
      </c>
      <c r="BA142" s="6"/>
      <c r="BB142" s="86" t="s">
        <v>328</v>
      </c>
      <c r="BC142" s="86" t="s">
        <v>335</v>
      </c>
      <c r="BD142" s="42"/>
      <c r="BE142" s="64"/>
      <c r="BF142" s="65"/>
      <c r="BG142" s="65"/>
      <c r="BH142" s="66">
        <f>+BF141+BG141</f>
        <v>18</v>
      </c>
      <c r="BI142" s="67">
        <f>+BI141/BH142</f>
        <v>102</v>
      </c>
      <c r="BJ142" s="68">
        <f>+BJ141/BH142</f>
        <v>93.222222222222229</v>
      </c>
      <c r="BK142" s="1"/>
      <c r="BR142" s="57"/>
      <c r="BY142" s="42"/>
      <c r="BZ142" s="42"/>
      <c r="CA142" s="42"/>
      <c r="CB142" s="42"/>
      <c r="CC142" s="42"/>
      <c r="CD142" s="42"/>
      <c r="CE142" s="42"/>
    </row>
    <row r="143" spans="1:83" ht="15" thickBot="1" x14ac:dyDescent="0.35">
      <c r="A143" s="7" t="s">
        <v>195</v>
      </c>
      <c r="B143" s="6" t="s">
        <v>43</v>
      </c>
      <c r="C143" s="6" t="s">
        <v>127</v>
      </c>
      <c r="D143" s="15">
        <v>20</v>
      </c>
      <c r="E143" s="6">
        <v>10</v>
      </c>
      <c r="F143" s="23">
        <v>43</v>
      </c>
      <c r="G143" s="87">
        <f t="shared" si="36"/>
        <v>4.3</v>
      </c>
      <c r="H143" s="6">
        <v>6</v>
      </c>
      <c r="I143" s="6">
        <v>16</v>
      </c>
      <c r="J143" s="88">
        <f t="shared" si="37"/>
        <v>0.375</v>
      </c>
      <c r="K143" s="6"/>
      <c r="L143" s="6">
        <v>0</v>
      </c>
      <c r="M143" s="6">
        <v>1</v>
      </c>
      <c r="N143" s="6"/>
      <c r="O143" s="6">
        <v>3</v>
      </c>
      <c r="P143" s="6">
        <v>4</v>
      </c>
      <c r="Q143" s="88">
        <f t="shared" si="38"/>
        <v>0.75</v>
      </c>
      <c r="R143" s="6"/>
      <c r="S143" s="6">
        <v>0</v>
      </c>
      <c r="T143" s="6">
        <v>3</v>
      </c>
      <c r="U143" s="6">
        <f t="shared" si="39"/>
        <v>3</v>
      </c>
      <c r="V143" s="87">
        <f t="shared" si="40"/>
        <v>0.3</v>
      </c>
      <c r="W143" s="6"/>
      <c r="X143" s="6">
        <v>8</v>
      </c>
      <c r="Y143" s="87">
        <f t="shared" si="41"/>
        <v>0.8</v>
      </c>
      <c r="Z143" s="6"/>
      <c r="AA143" s="6">
        <v>7</v>
      </c>
      <c r="AB143" s="90">
        <f t="shared" si="42"/>
        <v>0.7</v>
      </c>
      <c r="AC143" s="6"/>
      <c r="AD143" s="6">
        <v>2</v>
      </c>
      <c r="AE143" s="6">
        <v>7</v>
      </c>
      <c r="AF143" s="87">
        <f t="shared" si="43"/>
        <v>0.7</v>
      </c>
      <c r="AG143" s="6"/>
      <c r="AH143" s="6"/>
      <c r="AI143" s="6">
        <f t="shared" si="44"/>
        <v>15</v>
      </c>
      <c r="AJ143" s="87">
        <f t="shared" si="45"/>
        <v>1.5</v>
      </c>
      <c r="AK143" s="88">
        <f t="shared" si="46"/>
        <v>0.67441860465116277</v>
      </c>
      <c r="AL143" s="6"/>
      <c r="AM143" s="6" t="s">
        <v>122</v>
      </c>
      <c r="AN143" s="6" t="s">
        <v>123</v>
      </c>
      <c r="AO143" s="1"/>
      <c r="AP143" s="6">
        <v>64</v>
      </c>
      <c r="AQ143" s="6" t="s">
        <v>70</v>
      </c>
      <c r="AR143" s="11">
        <v>29602</v>
      </c>
      <c r="AS143" s="7" t="s">
        <v>236</v>
      </c>
      <c r="AT143" s="6" t="s">
        <v>47</v>
      </c>
      <c r="AU143" s="6">
        <v>105</v>
      </c>
      <c r="AV143" s="6">
        <v>119</v>
      </c>
      <c r="AW143" s="12" t="s">
        <v>93</v>
      </c>
      <c r="AX143" s="7" t="s">
        <v>237</v>
      </c>
      <c r="AY143" s="6" t="s">
        <v>364</v>
      </c>
      <c r="AZ143" s="85">
        <v>688</v>
      </c>
      <c r="BA143" s="6"/>
      <c r="BB143" s="86" t="s">
        <v>328</v>
      </c>
      <c r="BC143" s="86" t="s">
        <v>336</v>
      </c>
      <c r="BD143" s="42"/>
      <c r="BE143" s="41"/>
      <c r="BF143" s="41"/>
      <c r="BG143" s="41"/>
      <c r="BH143" s="131"/>
      <c r="BI143" s="155"/>
      <c r="BJ143" s="14"/>
      <c r="BK143" s="1"/>
      <c r="BL143" s="14"/>
      <c r="BM143" s="14"/>
      <c r="BN143" s="14"/>
      <c r="BO143" s="131"/>
      <c r="BP143" s="132"/>
      <c r="BQ143" s="41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</row>
    <row r="144" spans="1:83" x14ac:dyDescent="0.3">
      <c r="A144" s="7" t="s">
        <v>195</v>
      </c>
      <c r="B144" s="6" t="s">
        <v>43</v>
      </c>
      <c r="C144" s="40" t="s">
        <v>391</v>
      </c>
      <c r="D144" s="15"/>
      <c r="E144" s="6"/>
      <c r="F144" s="23"/>
      <c r="G144" s="87"/>
      <c r="H144" s="40">
        <v>-1</v>
      </c>
      <c r="I144" s="40">
        <v>2</v>
      </c>
      <c r="J144" s="88">
        <f t="shared" si="37"/>
        <v>-0.5</v>
      </c>
      <c r="K144" s="6"/>
      <c r="L144" s="6"/>
      <c r="M144" s="6"/>
      <c r="N144" s="6"/>
      <c r="O144" s="40">
        <v>-9</v>
      </c>
      <c r="P144" s="40">
        <v>-10</v>
      </c>
      <c r="Q144" s="88"/>
      <c r="R144" s="6"/>
      <c r="S144" s="40">
        <v>1</v>
      </c>
      <c r="T144" s="40">
        <v>-8</v>
      </c>
      <c r="U144" s="40">
        <f t="shared" si="39"/>
        <v>-7</v>
      </c>
      <c r="V144" s="87"/>
      <c r="W144" s="6"/>
      <c r="X144" s="40">
        <v>6</v>
      </c>
      <c r="Y144" s="87"/>
      <c r="Z144" s="6"/>
      <c r="AA144" s="40">
        <v>4</v>
      </c>
      <c r="AB144" s="90"/>
      <c r="AC144" s="6"/>
      <c r="AD144" s="6"/>
      <c r="AE144" s="40">
        <v>13</v>
      </c>
      <c r="AF144" s="87"/>
      <c r="AG144" s="40">
        <v>-1</v>
      </c>
      <c r="AH144" s="6"/>
      <c r="AI144" s="40">
        <v>-11</v>
      </c>
      <c r="AJ144" s="87"/>
      <c r="AK144" s="88"/>
      <c r="AL144" s="6"/>
      <c r="AM144" s="6"/>
      <c r="AN144" s="6"/>
      <c r="AO144" s="1"/>
      <c r="AP144" s="6">
        <v>72</v>
      </c>
      <c r="AQ144" s="6" t="s">
        <v>144</v>
      </c>
      <c r="AR144" s="11">
        <v>29605</v>
      </c>
      <c r="AS144" s="7" t="s">
        <v>238</v>
      </c>
      <c r="AT144" s="6" t="s">
        <v>57</v>
      </c>
      <c r="AU144" s="6">
        <v>88</v>
      </c>
      <c r="AV144" s="6">
        <v>98</v>
      </c>
      <c r="AW144" s="12" t="s">
        <v>47</v>
      </c>
      <c r="AX144" s="7" t="s">
        <v>239</v>
      </c>
      <c r="AY144" s="6" t="s">
        <v>358</v>
      </c>
      <c r="AZ144" s="96"/>
      <c r="BA144" s="6"/>
      <c r="BB144" s="86" t="s">
        <v>328</v>
      </c>
      <c r="BC144" s="86" t="s">
        <v>337</v>
      </c>
      <c r="BD144" s="42"/>
      <c r="BE144" s="133" t="s">
        <v>371</v>
      </c>
      <c r="BF144" s="53" t="s">
        <v>366</v>
      </c>
      <c r="BG144" s="53" t="s">
        <v>367</v>
      </c>
      <c r="BH144" s="53" t="s">
        <v>368</v>
      </c>
      <c r="BI144" s="53" t="s">
        <v>369</v>
      </c>
      <c r="BJ144" s="54" t="s">
        <v>370</v>
      </c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</row>
    <row r="145" spans="1:83" x14ac:dyDescent="0.3">
      <c r="A145" s="1"/>
      <c r="B145" s="6"/>
      <c r="C145" s="1"/>
      <c r="D145" s="13"/>
      <c r="E145" s="1"/>
      <c r="F145" s="17" t="s">
        <v>84</v>
      </c>
      <c r="G145" s="16" t="s">
        <v>84</v>
      </c>
      <c r="H145" s="16" t="s">
        <v>84</v>
      </c>
      <c r="I145" s="16" t="s">
        <v>84</v>
      </c>
      <c r="J145" s="16" t="s">
        <v>84</v>
      </c>
      <c r="K145" s="1"/>
      <c r="L145" s="16" t="s">
        <v>84</v>
      </c>
      <c r="M145" s="16" t="s">
        <v>84</v>
      </c>
      <c r="N145" s="1"/>
      <c r="O145" s="16" t="s">
        <v>84</v>
      </c>
      <c r="P145" s="16" t="s">
        <v>84</v>
      </c>
      <c r="Q145" s="16" t="s">
        <v>84</v>
      </c>
      <c r="R145" s="1"/>
      <c r="S145" s="16" t="s">
        <v>84</v>
      </c>
      <c r="T145" s="16" t="s">
        <v>84</v>
      </c>
      <c r="U145" s="16" t="s">
        <v>84</v>
      </c>
      <c r="V145" s="16" t="s">
        <v>84</v>
      </c>
      <c r="W145" s="1"/>
      <c r="X145" s="16" t="s">
        <v>84</v>
      </c>
      <c r="Y145" s="16" t="s">
        <v>84</v>
      </c>
      <c r="Z145" s="1"/>
      <c r="AA145" s="16" t="s">
        <v>84</v>
      </c>
      <c r="AB145" s="18" t="s">
        <v>84</v>
      </c>
      <c r="AC145" s="9"/>
      <c r="AD145" s="16" t="s">
        <v>84</v>
      </c>
      <c r="AE145" s="16" t="s">
        <v>84</v>
      </c>
      <c r="AF145" s="16" t="s">
        <v>84</v>
      </c>
      <c r="AG145" s="16" t="s">
        <v>84</v>
      </c>
      <c r="AH145" s="1"/>
      <c r="AI145" s="16" t="s">
        <v>84</v>
      </c>
      <c r="AJ145" s="16" t="s">
        <v>84</v>
      </c>
      <c r="AK145" s="19" t="s">
        <v>84</v>
      </c>
      <c r="AL145" s="8"/>
      <c r="AM145" s="6"/>
      <c r="AN145" s="6"/>
      <c r="AO145" s="1"/>
      <c r="AP145" s="6">
        <v>75</v>
      </c>
      <c r="AQ145" s="24" t="s">
        <v>54</v>
      </c>
      <c r="AR145" s="25">
        <v>29608</v>
      </c>
      <c r="AS145" s="26"/>
      <c r="AT145" s="24" t="s">
        <v>47</v>
      </c>
      <c r="AU145" s="24"/>
      <c r="AV145" s="24"/>
      <c r="AW145" s="24" t="s">
        <v>205</v>
      </c>
      <c r="AX145" s="26"/>
      <c r="AY145" s="6"/>
      <c r="AZ145" s="85"/>
      <c r="BA145" s="121" t="s">
        <v>392</v>
      </c>
      <c r="BB145" s="86"/>
      <c r="BC145" s="86"/>
      <c r="BD145" s="42"/>
      <c r="BE145" s="91" t="s">
        <v>134</v>
      </c>
      <c r="BF145" s="7">
        <v>0</v>
      </c>
      <c r="BG145" s="7">
        <v>2</v>
      </c>
      <c r="BH145" s="88">
        <f>+BF145/(BF145+BG145)</f>
        <v>0</v>
      </c>
      <c r="BI145" s="92">
        <v>176</v>
      </c>
      <c r="BJ145" s="93">
        <v>207</v>
      </c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</row>
    <row r="146" spans="1:83" x14ac:dyDescent="0.3">
      <c r="A146" s="31" t="s">
        <v>195</v>
      </c>
      <c r="B146" s="32" t="s">
        <v>43</v>
      </c>
      <c r="C146" s="32"/>
      <c r="D146" s="31"/>
      <c r="E146" s="30">
        <v>36</v>
      </c>
      <c r="F146" s="33">
        <f>SUM(F129:F145)</f>
        <v>8665</v>
      </c>
      <c r="G146" s="34"/>
      <c r="H146" s="33">
        <f>SUM(H129:H145)</f>
        <v>1391</v>
      </c>
      <c r="I146" s="33">
        <f>SUM(I129:I145)</f>
        <v>2934</v>
      </c>
      <c r="J146" s="35">
        <f>+H146/I146</f>
        <v>0.47409679618268574</v>
      </c>
      <c r="K146" s="36"/>
      <c r="L146" s="36">
        <f>SUM(L129:L145)</f>
        <v>5</v>
      </c>
      <c r="M146" s="36">
        <f>SUM(M129:M145)</f>
        <v>27</v>
      </c>
      <c r="N146" s="36"/>
      <c r="O146" s="36">
        <f>SUM(O129:O145)</f>
        <v>736</v>
      </c>
      <c r="P146" s="33">
        <f>SUM(P129:P145)</f>
        <v>1000</v>
      </c>
      <c r="Q146" s="35">
        <f>+O146/P146</f>
        <v>0.73599999999999999</v>
      </c>
      <c r="R146" s="36"/>
      <c r="S146" s="36">
        <f>SUM(S129:S145)</f>
        <v>525</v>
      </c>
      <c r="T146" s="33">
        <f>SUM(T129:T145)</f>
        <v>1033</v>
      </c>
      <c r="U146" s="33">
        <f>SUM(U129:U145)</f>
        <v>1558</v>
      </c>
      <c r="V146" s="34">
        <f>+U146/E146</f>
        <v>43.277777777777779</v>
      </c>
      <c r="W146" s="36"/>
      <c r="X146" s="36">
        <f>SUM(X129:X145)</f>
        <v>878</v>
      </c>
      <c r="Y146" s="34">
        <f>+X146/E146</f>
        <v>24.388888888888889</v>
      </c>
      <c r="Z146" s="34"/>
      <c r="AA146" s="36">
        <f>SUM(AA129:AA145)</f>
        <v>853</v>
      </c>
      <c r="AB146" s="37">
        <f>+AA146/E146</f>
        <v>23.694444444444443</v>
      </c>
      <c r="AC146" s="37"/>
      <c r="AD146" s="36">
        <f>SUM(AD129:AD145)</f>
        <v>428</v>
      </c>
      <c r="AE146" s="36">
        <f>SUM(AE129:AE145)</f>
        <v>751</v>
      </c>
      <c r="AF146" s="34">
        <f>+AE146/E146</f>
        <v>20.861111111111111</v>
      </c>
      <c r="AG146" s="36">
        <f>SUM(AG129:AG145)</f>
        <v>103</v>
      </c>
      <c r="AH146" s="36"/>
      <c r="AI146" s="33">
        <f>SUM(AI129:AI145)</f>
        <v>3523</v>
      </c>
      <c r="AJ146" s="34">
        <f>+AI146/E146</f>
        <v>97.861111111111114</v>
      </c>
      <c r="AK146" s="35">
        <f>(+(AI146)+(U146)+(2*X146)+(AD146)-(AE146))/F146</f>
        <v>0.75175995383727645</v>
      </c>
      <c r="AL146" s="1"/>
      <c r="AM146" s="6"/>
      <c r="AN146" s="6"/>
      <c r="AO146" s="1"/>
      <c r="AP146" s="6">
        <v>79</v>
      </c>
      <c r="AQ146" s="6" t="s">
        <v>70</v>
      </c>
      <c r="AR146" s="11">
        <v>29609</v>
      </c>
      <c r="AS146" s="7" t="s">
        <v>240</v>
      </c>
      <c r="AT146" s="6" t="s">
        <v>47</v>
      </c>
      <c r="AU146" s="6">
        <v>96</v>
      </c>
      <c r="AV146" s="6">
        <v>99</v>
      </c>
      <c r="AW146" s="12" t="s">
        <v>212</v>
      </c>
      <c r="AX146" s="7" t="s">
        <v>241</v>
      </c>
      <c r="AY146" s="6" t="s">
        <v>362</v>
      </c>
      <c r="AZ146" s="96"/>
      <c r="BA146" s="6"/>
      <c r="BB146" s="86" t="s">
        <v>328</v>
      </c>
      <c r="BC146" s="86" t="s">
        <v>338</v>
      </c>
      <c r="BD146" s="42"/>
      <c r="BE146" s="94" t="s">
        <v>205</v>
      </c>
      <c r="BF146" s="7">
        <v>1</v>
      </c>
      <c r="BG146" s="7">
        <v>0</v>
      </c>
      <c r="BH146" s="88">
        <f>+BF146/(BF146+BG146)</f>
        <v>1</v>
      </c>
      <c r="BI146" s="92">
        <v>103</v>
      </c>
      <c r="BJ146" s="93">
        <v>86</v>
      </c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</row>
    <row r="147" spans="1:83" x14ac:dyDescent="0.3">
      <c r="A147" s="1"/>
      <c r="B147" s="1"/>
      <c r="C147" s="1"/>
      <c r="D147" s="13"/>
      <c r="E147" s="13">
        <v>36</v>
      </c>
      <c r="F147" s="1" t="s">
        <v>285</v>
      </c>
      <c r="G147" s="38">
        <f>36*240</f>
        <v>8640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6" t="s">
        <v>394</v>
      </c>
      <c r="AJ147" s="1"/>
      <c r="AK147" s="1"/>
      <c r="AL147" s="1"/>
      <c r="AM147" s="6"/>
      <c r="AN147" s="6"/>
      <c r="AO147" s="1"/>
      <c r="AP147" s="6">
        <v>81</v>
      </c>
      <c r="AQ147" s="6" t="s">
        <v>45</v>
      </c>
      <c r="AR147" s="11">
        <v>29611</v>
      </c>
      <c r="AS147" s="7" t="s">
        <v>242</v>
      </c>
      <c r="AT147" s="6" t="s">
        <v>102</v>
      </c>
      <c r="AU147" s="6">
        <v>91</v>
      </c>
      <c r="AV147" s="6">
        <v>105</v>
      </c>
      <c r="AW147" s="12" t="s">
        <v>47</v>
      </c>
      <c r="AX147" s="7" t="s">
        <v>243</v>
      </c>
      <c r="AY147" s="6" t="s">
        <v>358</v>
      </c>
      <c r="AZ147" s="96"/>
      <c r="BA147" s="6"/>
      <c r="BB147" s="86" t="s">
        <v>328</v>
      </c>
      <c r="BC147" s="86" t="s">
        <v>339</v>
      </c>
      <c r="BD147" s="42"/>
      <c r="BE147" s="94" t="s">
        <v>47</v>
      </c>
      <c r="BF147" s="7"/>
      <c r="BG147" s="7"/>
      <c r="BH147" s="88"/>
      <c r="BI147" s="92"/>
      <c r="BJ147" s="93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</row>
    <row r="148" spans="1:83" x14ac:dyDescent="0.3">
      <c r="A148" s="1"/>
      <c r="B148" s="6" t="s">
        <v>244</v>
      </c>
      <c r="C148" s="6"/>
      <c r="D148" s="13"/>
      <c r="E148" s="13">
        <v>1</v>
      </c>
      <c r="F148" s="1" t="s">
        <v>286</v>
      </c>
      <c r="G148" s="1">
        <v>25</v>
      </c>
      <c r="H148" s="39">
        <f>SUM(G147:G148)</f>
        <v>8665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20"/>
      <c r="AF148" s="5"/>
      <c r="AG148" s="5"/>
      <c r="AH148" s="15"/>
      <c r="AI148" s="6">
        <f>+H146*2</f>
        <v>2782</v>
      </c>
      <c r="AJ148" s="98" t="s">
        <v>387</v>
      </c>
      <c r="AK148" s="15"/>
      <c r="AL148" s="1"/>
      <c r="AM148" s="6"/>
      <c r="AN148" s="6"/>
      <c r="AO148" s="1"/>
      <c r="AP148" s="6">
        <v>82</v>
      </c>
      <c r="AQ148" s="6" t="s">
        <v>144</v>
      </c>
      <c r="AR148" s="11">
        <v>29612</v>
      </c>
      <c r="AS148" s="7" t="s">
        <v>245</v>
      </c>
      <c r="AT148" s="6" t="s">
        <v>93</v>
      </c>
      <c r="AU148" s="6">
        <v>89</v>
      </c>
      <c r="AV148" s="6">
        <v>100</v>
      </c>
      <c r="AW148" s="12" t="s">
        <v>47</v>
      </c>
      <c r="AX148" s="7" t="s">
        <v>246</v>
      </c>
      <c r="AY148" s="6" t="s">
        <v>358</v>
      </c>
      <c r="AZ148" s="96"/>
      <c r="BA148" s="6"/>
      <c r="BB148" s="86" t="s">
        <v>328</v>
      </c>
      <c r="BC148" s="86" t="s">
        <v>340</v>
      </c>
      <c r="BD148" s="42"/>
      <c r="BE148" s="94" t="s">
        <v>93</v>
      </c>
      <c r="BF148" s="7">
        <v>2</v>
      </c>
      <c r="BG148" s="7">
        <v>2</v>
      </c>
      <c r="BH148" s="88">
        <f t="shared" ref="BH148:BH149" si="50">+BF148/(BF148+BG148)</f>
        <v>0.5</v>
      </c>
      <c r="BI148" s="92">
        <v>379</v>
      </c>
      <c r="BJ148" s="93">
        <v>386</v>
      </c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</row>
    <row r="149" spans="1:83" x14ac:dyDescent="0.3">
      <c r="A149" s="1"/>
      <c r="B149" s="1"/>
      <c r="C149" s="125"/>
      <c r="D149" s="4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20"/>
      <c r="AF149" s="21"/>
      <c r="AG149" s="22"/>
      <c r="AH149" s="15"/>
      <c r="AI149" s="92">
        <f>+L146*1</f>
        <v>5</v>
      </c>
      <c r="AJ149" s="98" t="s">
        <v>388</v>
      </c>
      <c r="AK149" s="15"/>
      <c r="AL149" s="1"/>
      <c r="AM149" s="6"/>
      <c r="AN149" s="6"/>
      <c r="AO149" s="1"/>
      <c r="AP149" s="6">
        <v>86</v>
      </c>
      <c r="AQ149" s="24" t="s">
        <v>67</v>
      </c>
      <c r="AR149" s="25">
        <v>29614</v>
      </c>
      <c r="AS149" s="26"/>
      <c r="AT149" s="24" t="s">
        <v>205</v>
      </c>
      <c r="AU149" s="24"/>
      <c r="AV149" s="24"/>
      <c r="AW149" s="24" t="s">
        <v>47</v>
      </c>
      <c r="AX149" s="26"/>
      <c r="AY149" s="6"/>
      <c r="AZ149" s="85"/>
      <c r="BA149" s="121" t="s">
        <v>392</v>
      </c>
      <c r="BB149" s="86"/>
      <c r="BC149" s="86"/>
      <c r="BD149" s="42"/>
      <c r="BE149" s="94" t="s">
        <v>112</v>
      </c>
      <c r="BF149" s="7">
        <v>1</v>
      </c>
      <c r="BG149" s="7">
        <v>1</v>
      </c>
      <c r="BH149" s="88">
        <f t="shared" si="50"/>
        <v>0.5</v>
      </c>
      <c r="BI149" s="92">
        <v>213</v>
      </c>
      <c r="BJ149" s="93">
        <v>222</v>
      </c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</row>
    <row r="150" spans="1:83" x14ac:dyDescent="0.3">
      <c r="A150" s="1"/>
      <c r="B150" s="1"/>
      <c r="C150" s="42"/>
      <c r="D150" s="4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20"/>
      <c r="AF150" s="21"/>
      <c r="AG150" s="22"/>
      <c r="AH150" s="15"/>
      <c r="AI150" s="95">
        <f>+O146</f>
        <v>736</v>
      </c>
      <c r="AJ150" s="99" t="s">
        <v>389</v>
      </c>
      <c r="AK150" s="15"/>
      <c r="AL150" s="1"/>
      <c r="AM150" s="6"/>
      <c r="AN150" s="6"/>
      <c r="AO150" s="1"/>
      <c r="AP150" s="6">
        <v>90</v>
      </c>
      <c r="AQ150" s="6" t="s">
        <v>70</v>
      </c>
      <c r="AR150" s="11">
        <v>29616</v>
      </c>
      <c r="AS150" s="7" t="s">
        <v>245</v>
      </c>
      <c r="AT150" s="6" t="s">
        <v>47</v>
      </c>
      <c r="AU150" s="6">
        <v>62</v>
      </c>
      <c r="AV150" s="6">
        <v>71</v>
      </c>
      <c r="AW150" s="12" t="s">
        <v>46</v>
      </c>
      <c r="AX150" s="7" t="s">
        <v>247</v>
      </c>
      <c r="AY150" s="6" t="s">
        <v>363</v>
      </c>
      <c r="AZ150" s="85">
        <v>3061</v>
      </c>
      <c r="BA150" s="6"/>
      <c r="BB150" s="86" t="s">
        <v>328</v>
      </c>
      <c r="BC150" s="86" t="s">
        <v>82</v>
      </c>
      <c r="BD150" s="42"/>
      <c r="BE150" s="91"/>
      <c r="BF150" s="7"/>
      <c r="BG150" s="7"/>
      <c r="BH150" s="88"/>
      <c r="BI150" s="95"/>
      <c r="BJ150" s="101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</row>
    <row r="151" spans="1:83" x14ac:dyDescent="0.3">
      <c r="A151" s="1"/>
      <c r="B151" s="1"/>
      <c r="C151" s="1"/>
      <c r="D151" s="1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20"/>
      <c r="AF151" s="15"/>
      <c r="AG151" s="22"/>
      <c r="AH151" s="15"/>
      <c r="AI151" s="95">
        <f>SUM(AI148:AI150)</f>
        <v>3523</v>
      </c>
      <c r="AJ151" s="100" t="s">
        <v>390</v>
      </c>
      <c r="AK151" s="15"/>
      <c r="AL151" s="1"/>
      <c r="AM151" s="6"/>
      <c r="AN151" s="6"/>
      <c r="AO151" s="1"/>
      <c r="AP151" s="6">
        <v>91</v>
      </c>
      <c r="AQ151" s="6" t="s">
        <v>76</v>
      </c>
      <c r="AR151" s="11">
        <v>29617</v>
      </c>
      <c r="AS151" s="7" t="s">
        <v>248</v>
      </c>
      <c r="AT151" s="12" t="s">
        <v>47</v>
      </c>
      <c r="AU151" s="6">
        <v>94</v>
      </c>
      <c r="AV151" s="6">
        <v>89</v>
      </c>
      <c r="AW151" s="6" t="s">
        <v>102</v>
      </c>
      <c r="AX151" s="7" t="s">
        <v>249</v>
      </c>
      <c r="AY151" s="6" t="s">
        <v>182</v>
      </c>
      <c r="AZ151" s="96"/>
      <c r="BA151" s="6" t="s">
        <v>250</v>
      </c>
      <c r="BB151" s="86" t="s">
        <v>328</v>
      </c>
      <c r="BC151" s="86" t="s">
        <v>341</v>
      </c>
      <c r="BD151" s="42"/>
      <c r="BE151" s="94" t="s">
        <v>46</v>
      </c>
      <c r="BF151" s="7">
        <v>1</v>
      </c>
      <c r="BG151" s="7">
        <v>1</v>
      </c>
      <c r="BH151" s="88">
        <f t="shared" ref="BH151:BH154" si="51">+BF151/(BF151+BG151)</f>
        <v>0.5</v>
      </c>
      <c r="BI151" s="92">
        <v>167</v>
      </c>
      <c r="BJ151" s="93">
        <v>164</v>
      </c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</row>
    <row r="152" spans="1:83" x14ac:dyDescent="0.3">
      <c r="A152" s="1"/>
      <c r="B152" s="1"/>
      <c r="C152" s="1"/>
      <c r="D152" s="1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20"/>
      <c r="AF152" s="21"/>
      <c r="AG152" s="22"/>
      <c r="AH152" s="15"/>
      <c r="AI152" s="21"/>
      <c r="AJ152" s="22"/>
      <c r="AK152" s="15"/>
      <c r="AL152" s="1"/>
      <c r="AM152" s="6"/>
      <c r="AN152" s="6"/>
      <c r="AO152" s="1"/>
      <c r="AP152" s="6">
        <v>93</v>
      </c>
      <c r="AQ152" s="6" t="s">
        <v>45</v>
      </c>
      <c r="AR152" s="11">
        <v>29618</v>
      </c>
      <c r="AS152" s="7" t="s">
        <v>251</v>
      </c>
      <c r="AT152" s="6" t="s">
        <v>47</v>
      </c>
      <c r="AU152" s="6">
        <v>89</v>
      </c>
      <c r="AV152" s="6">
        <v>105</v>
      </c>
      <c r="AW152" s="12" t="s">
        <v>134</v>
      </c>
      <c r="AX152" s="7" t="s">
        <v>243</v>
      </c>
      <c r="AY152" s="6" t="s">
        <v>357</v>
      </c>
      <c r="AZ152" s="85">
        <v>2952</v>
      </c>
      <c r="BA152" s="6"/>
      <c r="BB152" s="86" t="s">
        <v>328</v>
      </c>
      <c r="BC152" s="86" t="s">
        <v>342</v>
      </c>
      <c r="BD152" s="42"/>
      <c r="BE152" s="94" t="s">
        <v>57</v>
      </c>
      <c r="BF152" s="7">
        <v>1</v>
      </c>
      <c r="BG152" s="7">
        <v>1</v>
      </c>
      <c r="BH152" s="88">
        <f t="shared" si="51"/>
        <v>0.5</v>
      </c>
      <c r="BI152" s="92">
        <v>210</v>
      </c>
      <c r="BJ152" s="93">
        <v>217</v>
      </c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</row>
    <row r="153" spans="1:83" x14ac:dyDescent="0.3">
      <c r="A153" s="1"/>
      <c r="B153" s="1"/>
      <c r="C153" s="1"/>
      <c r="D153" s="1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6"/>
      <c r="AN153" s="6"/>
      <c r="AO153" s="1"/>
      <c r="AP153" s="6">
        <v>96</v>
      </c>
      <c r="AQ153" s="6" t="s">
        <v>144</v>
      </c>
      <c r="AR153" s="11">
        <v>29619</v>
      </c>
      <c r="AS153" s="7" t="s">
        <v>145</v>
      </c>
      <c r="AT153" s="6" t="s">
        <v>46</v>
      </c>
      <c r="AU153" s="6">
        <v>86</v>
      </c>
      <c r="AV153" s="6">
        <v>95</v>
      </c>
      <c r="AW153" s="12" t="s">
        <v>47</v>
      </c>
      <c r="AX153" s="7" t="s">
        <v>252</v>
      </c>
      <c r="AY153" s="6" t="s">
        <v>358</v>
      </c>
      <c r="AZ153" s="85">
        <v>1356</v>
      </c>
      <c r="BA153" s="6"/>
      <c r="BB153" s="86" t="s">
        <v>328</v>
      </c>
      <c r="BC153" s="86" t="s">
        <v>343</v>
      </c>
      <c r="BD153" s="42"/>
      <c r="BE153" s="94" t="s">
        <v>212</v>
      </c>
      <c r="BF153" s="7">
        <v>0</v>
      </c>
      <c r="BG153" s="7">
        <v>2</v>
      </c>
      <c r="BH153" s="88">
        <f t="shared" si="51"/>
        <v>0</v>
      </c>
      <c r="BI153" s="92">
        <v>173</v>
      </c>
      <c r="BJ153" s="93">
        <v>179</v>
      </c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</row>
    <row r="154" spans="1:83" x14ac:dyDescent="0.3">
      <c r="A154" s="1"/>
      <c r="B154" s="1"/>
      <c r="C154" s="1"/>
      <c r="D154" s="1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6"/>
      <c r="AN154" s="6"/>
      <c r="AO154" s="1"/>
      <c r="AP154" s="6">
        <v>108</v>
      </c>
      <c r="AQ154" s="24" t="s">
        <v>67</v>
      </c>
      <c r="AR154" s="25">
        <v>29628</v>
      </c>
      <c r="AS154" s="26"/>
      <c r="AT154" s="24" t="s">
        <v>205</v>
      </c>
      <c r="AU154" s="24"/>
      <c r="AV154" s="24"/>
      <c r="AW154" s="24" t="s">
        <v>47</v>
      </c>
      <c r="AX154" s="26"/>
      <c r="AY154" s="6"/>
      <c r="AZ154" s="85"/>
      <c r="BA154" s="121" t="s">
        <v>392</v>
      </c>
      <c r="BB154" s="86"/>
      <c r="BC154" s="86"/>
      <c r="BD154" s="42"/>
      <c r="BE154" s="94" t="s">
        <v>102</v>
      </c>
      <c r="BF154" s="7">
        <v>2</v>
      </c>
      <c r="BG154" s="7">
        <v>1</v>
      </c>
      <c r="BH154" s="88">
        <f t="shared" si="51"/>
        <v>0.66666666666666663</v>
      </c>
      <c r="BI154" s="92">
        <v>266</v>
      </c>
      <c r="BJ154" s="93">
        <v>271</v>
      </c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</row>
    <row r="155" spans="1:83" x14ac:dyDescent="0.3">
      <c r="A155" s="1"/>
      <c r="B155" s="1"/>
      <c r="C155" s="1"/>
      <c r="D155" s="1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6"/>
      <c r="AN155" s="6"/>
      <c r="AO155" s="1"/>
      <c r="AP155" s="6">
        <v>116</v>
      </c>
      <c r="AQ155" s="6" t="s">
        <v>45</v>
      </c>
      <c r="AR155" s="11">
        <v>29632</v>
      </c>
      <c r="AS155" s="7" t="s">
        <v>253</v>
      </c>
      <c r="AT155" s="6" t="s">
        <v>212</v>
      </c>
      <c r="AU155" s="6">
        <v>92</v>
      </c>
      <c r="AV155" s="6">
        <v>94</v>
      </c>
      <c r="AW155" s="12" t="s">
        <v>47</v>
      </c>
      <c r="AX155" s="7" t="s">
        <v>254</v>
      </c>
      <c r="AY155" s="6" t="s">
        <v>358</v>
      </c>
      <c r="AZ155" s="96"/>
      <c r="BA155" s="6"/>
      <c r="BB155" s="86" t="s">
        <v>328</v>
      </c>
      <c r="BC155" s="86" t="s">
        <v>344</v>
      </c>
      <c r="BD155" s="42"/>
      <c r="BE155" s="58"/>
      <c r="BF155" s="1"/>
      <c r="BG155" s="1"/>
      <c r="BH155" s="1"/>
      <c r="BI155" s="1"/>
      <c r="BJ155" s="70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</row>
    <row r="156" spans="1:83" x14ac:dyDescent="0.3">
      <c r="A156" s="1"/>
      <c r="B156" s="1"/>
      <c r="C156" s="1"/>
      <c r="D156" s="1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6"/>
      <c r="AN156" s="6"/>
      <c r="AO156" s="1"/>
      <c r="AP156" s="6" t="s">
        <v>374</v>
      </c>
      <c r="AQ156" s="6" t="s">
        <v>144</v>
      </c>
      <c r="AR156" s="11">
        <v>29633</v>
      </c>
      <c r="AS156" s="7" t="s">
        <v>255</v>
      </c>
      <c r="AT156" s="12" t="s">
        <v>212</v>
      </c>
      <c r="AU156" s="6">
        <v>91</v>
      </c>
      <c r="AV156" s="6">
        <v>86</v>
      </c>
      <c r="AW156" s="6" t="s">
        <v>47</v>
      </c>
      <c r="AX156" s="7" t="s">
        <v>256</v>
      </c>
      <c r="AY156" s="6" t="s">
        <v>358</v>
      </c>
      <c r="AZ156" s="96"/>
      <c r="BA156" s="6"/>
      <c r="BB156" s="86" t="s">
        <v>328</v>
      </c>
      <c r="BC156" s="86" t="s">
        <v>345</v>
      </c>
      <c r="BD156" s="42"/>
      <c r="BE156" s="58"/>
      <c r="BF156" s="56">
        <f t="shared" ref="BF156:BG156" si="52">SUM(BF145:BF155)</f>
        <v>8</v>
      </c>
      <c r="BG156" s="56">
        <f t="shared" si="52"/>
        <v>10</v>
      </c>
      <c r="BH156" s="60">
        <f>+BF156/BH157</f>
        <v>0.44444444444444442</v>
      </c>
      <c r="BI156" s="61">
        <f t="shared" ref="BI156:BJ156" si="53">SUM(BI145:BI155)</f>
        <v>1687</v>
      </c>
      <c r="BJ156" s="62">
        <f t="shared" si="53"/>
        <v>1732</v>
      </c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</row>
    <row r="157" spans="1:83" ht="15" thickBot="1" x14ac:dyDescent="0.35">
      <c r="A157" s="1"/>
      <c r="B157" s="1"/>
      <c r="C157" s="1"/>
      <c r="D157" s="1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6"/>
      <c r="AN157" s="6"/>
      <c r="AO157" s="1"/>
      <c r="AP157" s="6">
        <v>128</v>
      </c>
      <c r="AQ157" s="6" t="s">
        <v>144</v>
      </c>
      <c r="AR157" s="11">
        <v>29640.001234567902</v>
      </c>
      <c r="AS157" s="7" t="s">
        <v>257</v>
      </c>
      <c r="AT157" s="12" t="s">
        <v>46</v>
      </c>
      <c r="AU157" s="6">
        <v>107</v>
      </c>
      <c r="AV157" s="6">
        <v>95</v>
      </c>
      <c r="AW157" s="6" t="s">
        <v>47</v>
      </c>
      <c r="AX157" s="7" t="s">
        <v>258</v>
      </c>
      <c r="AY157" s="6" t="s">
        <v>358</v>
      </c>
      <c r="AZ157" s="96"/>
      <c r="BA157" s="6"/>
      <c r="BB157" s="86" t="s">
        <v>328</v>
      </c>
      <c r="BC157" s="86" t="s">
        <v>346</v>
      </c>
      <c r="BD157" s="42"/>
      <c r="BE157" s="64"/>
      <c r="BF157" s="65"/>
      <c r="BG157" s="65"/>
      <c r="BH157" s="66">
        <f>+BF156+BG156</f>
        <v>18</v>
      </c>
      <c r="BI157" s="67">
        <f>+BI156/BH157</f>
        <v>93.722222222222229</v>
      </c>
      <c r="BJ157" s="68">
        <f>+BJ156/BH157</f>
        <v>96.222222222222229</v>
      </c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</row>
    <row r="158" spans="1:83" ht="15" thickBot="1" x14ac:dyDescent="0.35">
      <c r="A158" s="1"/>
      <c r="B158" s="1"/>
      <c r="C158" s="1"/>
      <c r="D158" s="1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6"/>
      <c r="AN158" s="6"/>
      <c r="AO158" s="1"/>
      <c r="AP158" s="6">
        <v>130</v>
      </c>
      <c r="AQ158" s="6" t="s">
        <v>67</v>
      </c>
      <c r="AR158" s="11">
        <v>29642.001234567902</v>
      </c>
      <c r="AS158" s="7" t="s">
        <v>259</v>
      </c>
      <c r="AT158" s="6" t="s">
        <v>47</v>
      </c>
      <c r="AU158" s="6">
        <v>78</v>
      </c>
      <c r="AV158" s="6">
        <v>90</v>
      </c>
      <c r="AW158" s="12" t="s">
        <v>102</v>
      </c>
      <c r="AX158" s="7" t="s">
        <v>260</v>
      </c>
      <c r="AY158" s="6" t="s">
        <v>182</v>
      </c>
      <c r="AZ158" s="96"/>
      <c r="BA158" s="6"/>
      <c r="BB158" s="86" t="s">
        <v>328</v>
      </c>
      <c r="BC158" s="86" t="s">
        <v>347</v>
      </c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</row>
    <row r="159" spans="1:83" x14ac:dyDescent="0.3">
      <c r="A159" s="1"/>
      <c r="B159" s="1"/>
      <c r="C159" s="1"/>
      <c r="D159" s="1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6"/>
      <c r="AN159" s="6"/>
      <c r="AO159" s="1"/>
      <c r="AP159" s="6">
        <v>137</v>
      </c>
      <c r="AQ159" s="6" t="s">
        <v>144</v>
      </c>
      <c r="AR159" s="11">
        <v>29647.001234567902</v>
      </c>
      <c r="AS159" s="7" t="s">
        <v>261</v>
      </c>
      <c r="AT159" s="12" t="s">
        <v>134</v>
      </c>
      <c r="AU159" s="6">
        <v>107</v>
      </c>
      <c r="AV159" s="6">
        <v>105</v>
      </c>
      <c r="AW159" s="6" t="s">
        <v>47</v>
      </c>
      <c r="AX159" s="7" t="s">
        <v>262</v>
      </c>
      <c r="AY159" s="6" t="s">
        <v>358</v>
      </c>
      <c r="AZ159" s="85">
        <v>709</v>
      </c>
      <c r="BA159" s="102" t="s">
        <v>263</v>
      </c>
      <c r="BB159" s="86" t="s">
        <v>328</v>
      </c>
      <c r="BC159" s="86" t="s">
        <v>348</v>
      </c>
      <c r="BD159" s="42"/>
      <c r="BE159" s="133" t="s">
        <v>372</v>
      </c>
      <c r="BF159" s="53" t="s">
        <v>366</v>
      </c>
      <c r="BG159" s="53" t="s">
        <v>367</v>
      </c>
      <c r="BH159" s="53" t="s">
        <v>368</v>
      </c>
      <c r="BI159" s="53" t="s">
        <v>369</v>
      </c>
      <c r="BJ159" s="54" t="s">
        <v>370</v>
      </c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</row>
    <row r="160" spans="1:83" x14ac:dyDescent="0.3">
      <c r="A160" s="1"/>
      <c r="B160" s="1"/>
      <c r="C160" s="1"/>
      <c r="D160" s="1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6"/>
      <c r="AN160" s="6"/>
      <c r="AO160" s="1"/>
      <c r="AP160" s="6">
        <v>139</v>
      </c>
      <c r="AQ160" s="24" t="s">
        <v>144</v>
      </c>
      <c r="AR160" s="25">
        <v>29647.001234567902</v>
      </c>
      <c r="AS160" s="26"/>
      <c r="AT160" s="24" t="s">
        <v>212</v>
      </c>
      <c r="AU160" s="24"/>
      <c r="AV160" s="24"/>
      <c r="AW160" s="24" t="s">
        <v>47</v>
      </c>
      <c r="AX160" s="26"/>
      <c r="AY160" s="6"/>
      <c r="AZ160" s="85"/>
      <c r="BA160" s="24"/>
      <c r="BB160" s="86"/>
      <c r="BC160" s="86"/>
      <c r="BD160" s="42"/>
      <c r="BE160" s="91" t="s">
        <v>134</v>
      </c>
      <c r="BF160" s="7">
        <f>BF130+BF145</f>
        <v>2</v>
      </c>
      <c r="BG160" s="7">
        <f>BG130+BG145</f>
        <v>3</v>
      </c>
      <c r="BH160" s="88">
        <f t="shared" ref="BH160:BH164" si="54">+BF160/(BF160+BG160)</f>
        <v>0.4</v>
      </c>
      <c r="BI160" s="92">
        <f>BI130+BI145</f>
        <v>483</v>
      </c>
      <c r="BJ160" s="93">
        <f>BJ130+BJ145</f>
        <v>502</v>
      </c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</row>
    <row r="161" spans="1:83" x14ac:dyDescent="0.3">
      <c r="A161" s="1"/>
      <c r="B161" s="1"/>
      <c r="C161" s="1"/>
      <c r="D161" s="1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6"/>
      <c r="AN161" s="6"/>
      <c r="AO161" s="1"/>
      <c r="AP161" s="6">
        <v>142</v>
      </c>
      <c r="AQ161" s="6" t="s">
        <v>67</v>
      </c>
      <c r="AR161" s="11">
        <v>29649.001234567902</v>
      </c>
      <c r="AS161" s="7" t="s">
        <v>264</v>
      </c>
      <c r="AT161" s="6" t="s">
        <v>134</v>
      </c>
      <c r="AU161" s="6">
        <v>95</v>
      </c>
      <c r="AV161" s="6">
        <v>103</v>
      </c>
      <c r="AW161" s="12" t="s">
        <v>47</v>
      </c>
      <c r="AX161" s="7" t="s">
        <v>179</v>
      </c>
      <c r="AY161" s="6" t="s">
        <v>358</v>
      </c>
      <c r="AZ161" s="85">
        <v>1261</v>
      </c>
      <c r="BA161" s="6"/>
      <c r="BB161" s="86" t="s">
        <v>328</v>
      </c>
      <c r="BC161" s="86" t="s">
        <v>349</v>
      </c>
      <c r="BD161" s="42"/>
      <c r="BE161" s="94" t="s">
        <v>205</v>
      </c>
      <c r="BF161" s="7">
        <f>BF131+BF146</f>
        <v>2</v>
      </c>
      <c r="BG161" s="7">
        <f>BG131+BG146</f>
        <v>0</v>
      </c>
      <c r="BH161" s="88">
        <f t="shared" si="54"/>
        <v>1</v>
      </c>
      <c r="BI161" s="92">
        <f>BI131+BI146</f>
        <v>211</v>
      </c>
      <c r="BJ161" s="93">
        <f>BJ131+BJ146</f>
        <v>168</v>
      </c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</row>
    <row r="162" spans="1:83" x14ac:dyDescent="0.3">
      <c r="A162" s="1"/>
      <c r="B162" s="1"/>
      <c r="C162" s="1"/>
      <c r="D162" s="1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6"/>
      <c r="AN162" s="6"/>
      <c r="AO162" s="1"/>
      <c r="AP162" s="6">
        <v>149</v>
      </c>
      <c r="AQ162" s="6" t="s">
        <v>45</v>
      </c>
      <c r="AR162" s="11">
        <v>29653.001234567902</v>
      </c>
      <c r="AS162" s="7" t="s">
        <v>265</v>
      </c>
      <c r="AT162" s="6" t="s">
        <v>112</v>
      </c>
      <c r="AU162" s="6">
        <v>113</v>
      </c>
      <c r="AV162" s="6">
        <v>129</v>
      </c>
      <c r="AW162" s="12" t="s">
        <v>47</v>
      </c>
      <c r="AX162" s="7" t="s">
        <v>266</v>
      </c>
      <c r="AY162" s="6" t="s">
        <v>358</v>
      </c>
      <c r="AZ162" s="85">
        <v>2617</v>
      </c>
      <c r="BA162" s="6" t="s">
        <v>377</v>
      </c>
      <c r="BB162" s="86" t="s">
        <v>328</v>
      </c>
      <c r="BC162" s="86" t="s">
        <v>85</v>
      </c>
      <c r="BD162" s="42"/>
      <c r="BE162" s="94" t="s">
        <v>47</v>
      </c>
      <c r="BF162" s="7"/>
      <c r="BG162" s="7"/>
      <c r="BH162" s="88"/>
      <c r="BI162" s="92"/>
      <c r="BJ162" s="93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</row>
    <row r="163" spans="1:83" x14ac:dyDescent="0.3">
      <c r="A163" s="1"/>
      <c r="B163" s="1"/>
      <c r="C163" s="1"/>
      <c r="D163" s="1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6"/>
      <c r="AN163" s="6"/>
      <c r="AO163" s="1"/>
      <c r="AP163" s="6">
        <v>151</v>
      </c>
      <c r="AQ163" s="6" t="s">
        <v>144</v>
      </c>
      <c r="AR163" s="11">
        <v>29654.001238425924</v>
      </c>
      <c r="AS163" s="7" t="s">
        <v>267</v>
      </c>
      <c r="AT163" s="6" t="s">
        <v>112</v>
      </c>
      <c r="AU163" s="6">
        <v>106</v>
      </c>
      <c r="AV163" s="6">
        <v>115</v>
      </c>
      <c r="AW163" s="12" t="s">
        <v>47</v>
      </c>
      <c r="AX163" s="7" t="s">
        <v>176</v>
      </c>
      <c r="AY163" s="6" t="s">
        <v>358</v>
      </c>
      <c r="AZ163" s="85">
        <v>511</v>
      </c>
      <c r="BA163" s="6" t="s">
        <v>378</v>
      </c>
      <c r="BB163" s="86" t="s">
        <v>328</v>
      </c>
      <c r="BC163" s="86" t="s">
        <v>350</v>
      </c>
      <c r="BD163" s="42"/>
      <c r="BE163" s="94" t="s">
        <v>93</v>
      </c>
      <c r="BF163" s="7">
        <f>BF133+BF148</f>
        <v>5</v>
      </c>
      <c r="BG163" s="7">
        <f>BG133+BG148</f>
        <v>2</v>
      </c>
      <c r="BH163" s="88">
        <f t="shared" si="54"/>
        <v>0.7142857142857143</v>
      </c>
      <c r="BI163" s="92">
        <f t="shared" ref="BI163:BJ169" si="55">BI133+BI148</f>
        <v>659</v>
      </c>
      <c r="BJ163" s="93">
        <f t="shared" si="55"/>
        <v>648</v>
      </c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</row>
    <row r="164" spans="1:83" x14ac:dyDescent="0.3">
      <c r="A164" s="1"/>
      <c r="B164" s="1"/>
      <c r="C164" s="1"/>
      <c r="D164" s="1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6"/>
      <c r="AN164" s="6"/>
      <c r="AO164" s="1"/>
      <c r="AP164" s="6">
        <v>156</v>
      </c>
      <c r="AQ164" s="6" t="s">
        <v>70</v>
      </c>
      <c r="AR164" s="11">
        <v>29658.001234567902</v>
      </c>
      <c r="AS164" s="7" t="s">
        <v>268</v>
      </c>
      <c r="AT164" s="12" t="s">
        <v>47</v>
      </c>
      <c r="AU164" s="6">
        <v>118</v>
      </c>
      <c r="AV164" s="6">
        <v>113</v>
      </c>
      <c r="AW164" s="6" t="s">
        <v>57</v>
      </c>
      <c r="AX164" s="7" t="s">
        <v>269</v>
      </c>
      <c r="AY164" s="6" t="s">
        <v>152</v>
      </c>
      <c r="AZ164" s="96"/>
      <c r="BA164" s="6"/>
      <c r="BB164" s="86" t="s">
        <v>328</v>
      </c>
      <c r="BC164" s="86" t="s">
        <v>351</v>
      </c>
      <c r="BD164" s="42"/>
      <c r="BE164" s="94" t="s">
        <v>112</v>
      </c>
      <c r="BF164" s="7">
        <f>BF134+BF149</f>
        <v>5</v>
      </c>
      <c r="BG164" s="7">
        <f>BG134+BG149</f>
        <v>1</v>
      </c>
      <c r="BH164" s="88">
        <f t="shared" si="54"/>
        <v>0.83333333333333337</v>
      </c>
      <c r="BI164" s="92">
        <f t="shared" si="55"/>
        <v>680</v>
      </c>
      <c r="BJ164" s="93">
        <f t="shared" si="55"/>
        <v>622</v>
      </c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</row>
    <row r="165" spans="1:83" x14ac:dyDescent="0.3">
      <c r="A165" s="1"/>
      <c r="B165" s="1"/>
      <c r="C165" s="1"/>
      <c r="D165" s="1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6"/>
      <c r="AN165" s="6"/>
      <c r="AO165" s="1"/>
      <c r="AP165" s="6">
        <v>165</v>
      </c>
      <c r="AQ165" s="6" t="s">
        <v>50</v>
      </c>
      <c r="AR165" s="11">
        <v>29662.001234567902</v>
      </c>
      <c r="AS165" s="7" t="s">
        <v>270</v>
      </c>
      <c r="AT165" s="6" t="s">
        <v>93</v>
      </c>
      <c r="AU165" s="6">
        <v>94</v>
      </c>
      <c r="AV165" s="6">
        <v>99</v>
      </c>
      <c r="AW165" s="12" t="s">
        <v>47</v>
      </c>
      <c r="AX165" s="7" t="s">
        <v>271</v>
      </c>
      <c r="AY165" s="6" t="s">
        <v>358</v>
      </c>
      <c r="AZ165" s="85">
        <v>747</v>
      </c>
      <c r="BA165" s="6" t="s">
        <v>380</v>
      </c>
      <c r="BB165" s="86" t="s">
        <v>328</v>
      </c>
      <c r="BC165" s="86" t="s">
        <v>352</v>
      </c>
      <c r="BD165" s="42"/>
      <c r="BE165" s="91"/>
      <c r="BF165" s="7"/>
      <c r="BG165" s="7"/>
      <c r="BH165" s="88"/>
      <c r="BI165" s="92">
        <f t="shared" si="55"/>
        <v>0</v>
      </c>
      <c r="BJ165" s="93">
        <f t="shared" si="55"/>
        <v>0</v>
      </c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</row>
    <row r="166" spans="1:83" x14ac:dyDescent="0.3">
      <c r="A166" s="1"/>
      <c r="B166" s="1"/>
      <c r="C166" s="1"/>
      <c r="D166" s="1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6" t="s">
        <v>375</v>
      </c>
      <c r="AQ166" s="6" t="s">
        <v>67</v>
      </c>
      <c r="AR166" s="11">
        <v>29663.001234567902</v>
      </c>
      <c r="AS166" s="7" t="s">
        <v>272</v>
      </c>
      <c r="AT166" s="6" t="s">
        <v>93</v>
      </c>
      <c r="AU166" s="6">
        <v>79</v>
      </c>
      <c r="AV166" s="6">
        <v>81</v>
      </c>
      <c r="AW166" s="12" t="s">
        <v>47</v>
      </c>
      <c r="AX166" s="7" t="s">
        <v>191</v>
      </c>
      <c r="AY166" s="6" t="s">
        <v>358</v>
      </c>
      <c r="AZ166" s="96"/>
      <c r="BA166" s="6" t="s">
        <v>379</v>
      </c>
      <c r="BB166" s="86" t="s">
        <v>328</v>
      </c>
      <c r="BC166" s="86" t="s">
        <v>353</v>
      </c>
      <c r="BD166" s="42"/>
      <c r="BE166" s="94" t="s">
        <v>46</v>
      </c>
      <c r="BF166" s="7">
        <f t="shared" ref="BF166:BG169" si="56">BF136+BF151</f>
        <v>2</v>
      </c>
      <c r="BG166" s="7">
        <f t="shared" si="56"/>
        <v>2</v>
      </c>
      <c r="BH166" s="88">
        <f t="shared" ref="BH166:BH169" si="57">+BF166/(BF166+BG166)</f>
        <v>0.5</v>
      </c>
      <c r="BI166" s="92">
        <f t="shared" si="55"/>
        <v>357</v>
      </c>
      <c r="BJ166" s="93">
        <f t="shared" si="55"/>
        <v>357</v>
      </c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</row>
    <row r="167" spans="1:83" x14ac:dyDescent="0.3">
      <c r="A167" s="1"/>
      <c r="B167" s="1"/>
      <c r="C167" s="1"/>
      <c r="D167" s="1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6">
        <v>166</v>
      </c>
      <c r="AQ167" s="24" t="s">
        <v>67</v>
      </c>
      <c r="AR167" s="25">
        <v>29663.001234567902</v>
      </c>
      <c r="AS167" s="26"/>
      <c r="AT167" s="24" t="s">
        <v>102</v>
      </c>
      <c r="AU167" s="24"/>
      <c r="AV167" s="24"/>
      <c r="AW167" s="24" t="s">
        <v>47</v>
      </c>
      <c r="AX167" s="26"/>
      <c r="AY167" s="6"/>
      <c r="AZ167" s="85"/>
      <c r="BA167" s="24"/>
      <c r="BB167" s="86"/>
      <c r="BC167" s="86"/>
      <c r="BD167" s="42"/>
      <c r="BE167" s="94" t="s">
        <v>57</v>
      </c>
      <c r="BF167" s="7">
        <f t="shared" si="56"/>
        <v>3</v>
      </c>
      <c r="BG167" s="7">
        <f t="shared" si="56"/>
        <v>1</v>
      </c>
      <c r="BH167" s="88">
        <f t="shared" si="57"/>
        <v>0.75</v>
      </c>
      <c r="BI167" s="92">
        <f t="shared" si="55"/>
        <v>409</v>
      </c>
      <c r="BJ167" s="93">
        <f t="shared" si="55"/>
        <v>389</v>
      </c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</row>
    <row r="168" spans="1:8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6">
        <v>170</v>
      </c>
      <c r="AQ168" s="6" t="s">
        <v>76</v>
      </c>
      <c r="AR168" s="11">
        <v>29666.001234567902</v>
      </c>
      <c r="AS168" s="7" t="s">
        <v>273</v>
      </c>
      <c r="AT168" s="12" t="s">
        <v>47</v>
      </c>
      <c r="AU168" s="6">
        <v>105</v>
      </c>
      <c r="AV168" s="6">
        <v>91</v>
      </c>
      <c r="AW168" s="6" t="s">
        <v>93</v>
      </c>
      <c r="AX168" s="7" t="s">
        <v>274</v>
      </c>
      <c r="AY168" s="6" t="s">
        <v>364</v>
      </c>
      <c r="AZ168" s="96"/>
      <c r="BA168" s="14" t="s">
        <v>275</v>
      </c>
      <c r="BB168" s="86" t="s">
        <v>328</v>
      </c>
      <c r="BC168" s="86" t="s">
        <v>354</v>
      </c>
      <c r="BD168" s="42"/>
      <c r="BE168" s="94" t="s">
        <v>212</v>
      </c>
      <c r="BF168" s="7">
        <f t="shared" si="56"/>
        <v>1</v>
      </c>
      <c r="BG168" s="7">
        <f t="shared" si="56"/>
        <v>3</v>
      </c>
      <c r="BH168" s="88">
        <f t="shared" si="57"/>
        <v>0.25</v>
      </c>
      <c r="BI168" s="92">
        <f t="shared" si="55"/>
        <v>353</v>
      </c>
      <c r="BJ168" s="93">
        <f t="shared" si="55"/>
        <v>362</v>
      </c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</row>
    <row r="169" spans="1:8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6">
        <v>177</v>
      </c>
      <c r="AQ169" s="6" t="s">
        <v>67</v>
      </c>
      <c r="AR169" s="11">
        <v>29670.001234567902</v>
      </c>
      <c r="AS169" s="7" t="s">
        <v>276</v>
      </c>
      <c r="AT169" s="6" t="s">
        <v>47</v>
      </c>
      <c r="AU169" s="6">
        <v>117</v>
      </c>
      <c r="AV169" s="6">
        <v>128</v>
      </c>
      <c r="AW169" s="12" t="s">
        <v>112</v>
      </c>
      <c r="AX169" s="7" t="s">
        <v>277</v>
      </c>
      <c r="AY169" s="6" t="s">
        <v>359</v>
      </c>
      <c r="AZ169" s="96"/>
      <c r="BA169" s="6"/>
      <c r="BB169" s="86" t="s">
        <v>328</v>
      </c>
      <c r="BC169" s="86" t="s">
        <v>355</v>
      </c>
      <c r="BD169" s="42"/>
      <c r="BE169" s="94" t="s">
        <v>102</v>
      </c>
      <c r="BF169" s="7">
        <f t="shared" si="56"/>
        <v>3</v>
      </c>
      <c r="BG169" s="7">
        <f t="shared" si="56"/>
        <v>1</v>
      </c>
      <c r="BH169" s="88">
        <f t="shared" si="57"/>
        <v>0.75</v>
      </c>
      <c r="BI169" s="92">
        <f t="shared" si="55"/>
        <v>371</v>
      </c>
      <c r="BJ169" s="93">
        <f t="shared" si="55"/>
        <v>362</v>
      </c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</row>
    <row r="170" spans="1:8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6">
        <v>182</v>
      </c>
      <c r="AQ170" s="6" t="s">
        <v>76</v>
      </c>
      <c r="AR170" s="11">
        <v>29673.001234567902</v>
      </c>
      <c r="AS170" s="7" t="s">
        <v>278</v>
      </c>
      <c r="AT170" s="12" t="s">
        <v>47</v>
      </c>
      <c r="AU170" s="6">
        <v>96</v>
      </c>
      <c r="AV170" s="6">
        <v>94</v>
      </c>
      <c r="AW170" s="6" t="s">
        <v>112</v>
      </c>
      <c r="AX170" s="7" t="s">
        <v>279</v>
      </c>
      <c r="AY170" s="6" t="s">
        <v>359</v>
      </c>
      <c r="AZ170" s="96"/>
      <c r="BA170" s="6"/>
      <c r="BB170" s="86" t="s">
        <v>328</v>
      </c>
      <c r="BC170" s="86" t="s">
        <v>356</v>
      </c>
      <c r="BD170" s="42"/>
      <c r="BE170" s="58"/>
      <c r="BF170" s="1"/>
      <c r="BG170" s="1"/>
      <c r="BH170" s="1"/>
      <c r="BI170" s="1"/>
      <c r="BJ170" s="70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</row>
    <row r="171" spans="1:8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6"/>
      <c r="AR171" s="11"/>
      <c r="AS171" s="7"/>
      <c r="AT171" s="12"/>
      <c r="AU171" s="6"/>
      <c r="AV171" s="6"/>
      <c r="AW171" s="6"/>
      <c r="AX171" s="7"/>
      <c r="AY171" s="122" t="s">
        <v>393</v>
      </c>
      <c r="AZ171" s="123">
        <v>20282</v>
      </c>
      <c r="BA171" s="6"/>
      <c r="BB171" s="86"/>
      <c r="BC171" s="86"/>
      <c r="BD171" s="42"/>
      <c r="BE171" s="58"/>
      <c r="BF171" s="56">
        <f t="shared" ref="BF171:BG171" si="58">SUM(BF160:BF170)</f>
        <v>23</v>
      </c>
      <c r="BG171" s="56">
        <f t="shared" si="58"/>
        <v>13</v>
      </c>
      <c r="BH171" s="71">
        <f>+BF171/BH172</f>
        <v>0.63888888888888884</v>
      </c>
      <c r="BI171" s="61">
        <f t="shared" ref="BI171:BJ171" si="59">SUM(BI160:BI170)</f>
        <v>3523</v>
      </c>
      <c r="BJ171" s="62">
        <f t="shared" si="59"/>
        <v>3410</v>
      </c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</row>
    <row r="172" spans="1:83" ht="15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6"/>
      <c r="AR172" s="11"/>
      <c r="AS172" s="7"/>
      <c r="AT172" s="12"/>
      <c r="AU172" s="6"/>
      <c r="AV172" s="6"/>
      <c r="AW172" s="6"/>
      <c r="AX172" s="7"/>
      <c r="AY172" s="6" t="s">
        <v>385</v>
      </c>
      <c r="AZ172" s="23">
        <f>+AZ132+AZ136+AZ137+AZ140+AZ142+AZ144+AZ147+AZ148+AZ153+AZ155+AZ156+AZ157+AZ159+AZ161+AZ162+AZ163+AZ165+AZ166</f>
        <v>12793</v>
      </c>
      <c r="BA172" s="7">
        <v>18</v>
      </c>
      <c r="BB172" s="97">
        <f>+AZ172/BA172</f>
        <v>710.72222222222217</v>
      </c>
      <c r="BC172" s="86"/>
      <c r="BD172" s="42"/>
      <c r="BE172" s="64"/>
      <c r="BF172" s="65"/>
      <c r="BG172" s="65"/>
      <c r="BH172" s="66">
        <f>+BF171+BG171</f>
        <v>36</v>
      </c>
      <c r="BI172" s="67">
        <f>+BI171/BH172</f>
        <v>97.861111111111114</v>
      </c>
      <c r="BJ172" s="68">
        <f>+BJ171/BH172</f>
        <v>94.722222222222229</v>
      </c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</row>
    <row r="173" spans="1:8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6"/>
      <c r="AR173" s="11"/>
      <c r="AS173" s="7"/>
      <c r="AT173" s="12"/>
      <c r="AU173" s="6"/>
      <c r="AV173" s="6"/>
      <c r="AW173" s="6"/>
      <c r="AX173" s="7"/>
      <c r="AY173" s="6" t="s">
        <v>386</v>
      </c>
      <c r="AZ173" s="23">
        <f>+AZ130+AZ131+AZ133+AZ134+AZ135+AZ138+AZ139+AZ141+AZ143+AZ146+AZ150+AZ151+AZ152+AZ158+AZ164+AZ168+AZ169+AZ170</f>
        <v>20264</v>
      </c>
      <c r="BA173" s="7">
        <v>18</v>
      </c>
      <c r="BB173" s="97">
        <f>+AZ173/BA173</f>
        <v>1125.7777777777778</v>
      </c>
      <c r="BC173" s="86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</row>
    <row r="174" spans="1:8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6"/>
      <c r="AR174" s="11"/>
      <c r="AS174" s="7"/>
      <c r="AT174" s="12"/>
      <c r="AU174" s="6"/>
      <c r="AV174" s="6"/>
      <c r="AW174" s="6"/>
      <c r="AX174" s="7"/>
      <c r="AY174" s="6"/>
      <c r="AZ174" s="85"/>
      <c r="BA174" s="6"/>
      <c r="BB174" s="86"/>
      <c r="BC174" s="86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</row>
    <row r="175" spans="1:83" x14ac:dyDescent="0.3">
      <c r="A175" s="69"/>
      <c r="B175" s="69" t="s">
        <v>289</v>
      </c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42"/>
      <c r="CB175" s="42"/>
      <c r="CC175" s="42"/>
      <c r="CD175" s="42"/>
      <c r="CE175" s="42"/>
    </row>
    <row r="176" spans="1:83" ht="17.399999999999999" x14ac:dyDescent="0.3">
      <c r="A176" s="2" t="s">
        <v>290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10" t="s">
        <v>376</v>
      </c>
      <c r="BF176" s="42"/>
      <c r="BG176" s="42"/>
      <c r="BH176" s="10"/>
      <c r="BI176" s="1"/>
      <c r="BJ176" s="1"/>
      <c r="BK176" s="1"/>
      <c r="BL176" s="1"/>
      <c r="BM176" s="1"/>
      <c r="BN176" s="1"/>
      <c r="BO176" s="1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</row>
    <row r="177" spans="1:83" ht="15" thickBot="1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</row>
    <row r="178" spans="1:83" x14ac:dyDescent="0.3">
      <c r="A178" s="4" t="s">
        <v>291</v>
      </c>
      <c r="B178" s="4" t="s">
        <v>2</v>
      </c>
      <c r="C178" s="4" t="s">
        <v>3</v>
      </c>
      <c r="D178" s="4" t="s">
        <v>280</v>
      </c>
      <c r="E178" s="4" t="s">
        <v>4</v>
      </c>
      <c r="F178" s="4" t="s">
        <v>5</v>
      </c>
      <c r="G178" s="4" t="s">
        <v>6</v>
      </c>
      <c r="H178" s="4" t="s">
        <v>7</v>
      </c>
      <c r="I178" s="4" t="s">
        <v>8</v>
      </c>
      <c r="J178" s="4" t="s">
        <v>9</v>
      </c>
      <c r="K178" s="4"/>
      <c r="L178" s="4" t="s">
        <v>10</v>
      </c>
      <c r="M178" s="4" t="s">
        <v>86</v>
      </c>
      <c r="N178" s="4"/>
      <c r="O178" s="4" t="s">
        <v>12</v>
      </c>
      <c r="P178" s="4" t="s">
        <v>13</v>
      </c>
      <c r="Q178" s="4" t="s">
        <v>14</v>
      </c>
      <c r="R178" s="4"/>
      <c r="S178" s="4" t="s">
        <v>15</v>
      </c>
      <c r="T178" s="4" t="s">
        <v>16</v>
      </c>
      <c r="U178" s="4" t="s">
        <v>17</v>
      </c>
      <c r="V178" s="4" t="s">
        <v>18</v>
      </c>
      <c r="W178" s="4"/>
      <c r="X178" s="4" t="s">
        <v>19</v>
      </c>
      <c r="Y178" s="4" t="s">
        <v>20</v>
      </c>
      <c r="Z178" s="4"/>
      <c r="AA178" s="4" t="s">
        <v>21</v>
      </c>
      <c r="AB178" s="4" t="s">
        <v>22</v>
      </c>
      <c r="AC178" s="4"/>
      <c r="AD178" s="4" t="s">
        <v>23</v>
      </c>
      <c r="AE178" s="4" t="s">
        <v>24</v>
      </c>
      <c r="AF178" s="4" t="s">
        <v>25</v>
      </c>
      <c r="AG178" s="4" t="s">
        <v>26</v>
      </c>
      <c r="AH178" s="4"/>
      <c r="AI178" s="4" t="s">
        <v>27</v>
      </c>
      <c r="AJ178" s="4" t="s">
        <v>28</v>
      </c>
      <c r="AK178" s="4" t="s">
        <v>29</v>
      </c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52" t="s">
        <v>365</v>
      </c>
      <c r="BF178" s="53" t="s">
        <v>366</v>
      </c>
      <c r="BG178" s="53" t="s">
        <v>367</v>
      </c>
      <c r="BH178" s="53" t="s">
        <v>368</v>
      </c>
      <c r="BI178" s="53" t="s">
        <v>369</v>
      </c>
      <c r="BJ178" s="54" t="s">
        <v>370</v>
      </c>
      <c r="BK178" s="55"/>
      <c r="BL178" s="52" t="s">
        <v>371</v>
      </c>
      <c r="BM178" s="53" t="s">
        <v>366</v>
      </c>
      <c r="BN178" s="53" t="s">
        <v>367</v>
      </c>
      <c r="BO178" s="53" t="s">
        <v>368</v>
      </c>
      <c r="BP178" s="53" t="s">
        <v>369</v>
      </c>
      <c r="BQ178" s="54" t="s">
        <v>370</v>
      </c>
      <c r="BR178" s="56"/>
      <c r="BS178" s="52" t="s">
        <v>372</v>
      </c>
      <c r="BT178" s="53" t="s">
        <v>366</v>
      </c>
      <c r="BU178" s="53" t="s">
        <v>367</v>
      </c>
      <c r="BV178" s="53" t="s">
        <v>368</v>
      </c>
      <c r="BW178" s="53" t="s">
        <v>369</v>
      </c>
      <c r="BX178" s="54" t="s">
        <v>370</v>
      </c>
      <c r="BY178" s="42"/>
      <c r="BZ178" s="42"/>
      <c r="CA178" s="42"/>
      <c r="CB178" s="42"/>
      <c r="CC178" s="42"/>
      <c r="CD178" s="42"/>
      <c r="CE178" s="42"/>
    </row>
    <row r="179" spans="1:83" x14ac:dyDescent="0.3">
      <c r="A179" s="7"/>
      <c r="B179" s="6"/>
      <c r="C179" s="6"/>
      <c r="D179" s="15"/>
      <c r="E179" s="1"/>
      <c r="F179" s="106"/>
      <c r="G179" s="107"/>
      <c r="H179" s="1"/>
      <c r="I179" s="1"/>
      <c r="J179" s="8"/>
      <c r="K179" s="44"/>
      <c r="L179" s="1"/>
      <c r="M179" s="1"/>
      <c r="N179" s="44"/>
      <c r="O179" s="1"/>
      <c r="P179" s="1"/>
      <c r="Q179" s="8"/>
      <c r="R179" s="1"/>
      <c r="S179" s="1"/>
      <c r="T179" s="1"/>
      <c r="U179" s="1"/>
      <c r="V179" s="107"/>
      <c r="W179" s="1"/>
      <c r="X179" s="1"/>
      <c r="Y179" s="107"/>
      <c r="Z179" s="1"/>
      <c r="AA179" s="1"/>
      <c r="AB179" s="9"/>
      <c r="AC179" s="1"/>
      <c r="AD179" s="1"/>
      <c r="AE179" s="1"/>
      <c r="AF179" s="107"/>
      <c r="AG179" s="1"/>
      <c r="AH179" s="1"/>
      <c r="AI179" s="1"/>
      <c r="AJ179" s="107"/>
      <c r="AK179" s="8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91" t="s">
        <v>154</v>
      </c>
      <c r="BF179" s="7">
        <f>+BF72</f>
        <v>1</v>
      </c>
      <c r="BG179" s="7">
        <f>+BG72</f>
        <v>0</v>
      </c>
      <c r="BH179" s="88">
        <f>+BF179/(BF179+BG179)</f>
        <v>1</v>
      </c>
      <c r="BI179" s="7">
        <f>+BI72</f>
        <v>95</v>
      </c>
      <c r="BJ179" s="103">
        <f>+BJ72</f>
        <v>79</v>
      </c>
      <c r="BK179" s="20"/>
      <c r="BL179" s="91" t="s">
        <v>154</v>
      </c>
      <c r="BM179" s="7">
        <f>+BF94</f>
        <v>0</v>
      </c>
      <c r="BN179" s="7">
        <f>+BG94</f>
        <v>1</v>
      </c>
      <c r="BO179" s="88">
        <f t="shared" ref="BO179:BO195" si="60">+BM179/(BM179+BN179)</f>
        <v>0</v>
      </c>
      <c r="BP179" s="7">
        <f>+BI94</f>
        <v>94</v>
      </c>
      <c r="BQ179" s="103">
        <f>+BJ94</f>
        <v>99</v>
      </c>
      <c r="BR179" s="92"/>
      <c r="BS179" s="91" t="s">
        <v>154</v>
      </c>
      <c r="BT179" s="7">
        <f>+BF179+BM179</f>
        <v>1</v>
      </c>
      <c r="BU179" s="7">
        <f t="shared" ref="BU179:BU195" si="61">+BG179+BN179</f>
        <v>1</v>
      </c>
      <c r="BV179" s="88">
        <f t="shared" ref="BV179:BV195" si="62">+BT179/(BT179+BU179)</f>
        <v>0.5</v>
      </c>
      <c r="BW179" s="7">
        <f>+BI179+BP179</f>
        <v>189</v>
      </c>
      <c r="BX179" s="103">
        <f t="shared" ref="BX179:BX195" si="63">+BJ179+BQ179</f>
        <v>178</v>
      </c>
      <c r="BY179" s="42"/>
      <c r="BZ179" s="42"/>
      <c r="CA179" s="42"/>
      <c r="CB179" s="42"/>
      <c r="CC179" s="42"/>
      <c r="CD179" s="42"/>
      <c r="CE179" s="42"/>
    </row>
    <row r="180" spans="1:83" x14ac:dyDescent="0.3">
      <c r="A180" s="42"/>
      <c r="B180" s="108"/>
      <c r="C180" s="108"/>
      <c r="D180" s="108"/>
      <c r="E180" s="108"/>
      <c r="F180" s="108"/>
      <c r="G180" s="109"/>
      <c r="H180" s="108"/>
      <c r="I180" s="108"/>
      <c r="J180" s="110"/>
      <c r="K180" s="119"/>
      <c r="L180" s="108"/>
      <c r="M180" s="108"/>
      <c r="N180" s="119"/>
      <c r="O180" s="108"/>
      <c r="P180" s="108"/>
      <c r="Q180" s="110"/>
      <c r="R180" s="108"/>
      <c r="S180" s="108"/>
      <c r="T180" s="108"/>
      <c r="U180" s="108"/>
      <c r="V180" s="109"/>
      <c r="W180" s="108"/>
      <c r="X180" s="108"/>
      <c r="Y180" s="109"/>
      <c r="Z180" s="108"/>
      <c r="AA180" s="108"/>
      <c r="AB180" s="111"/>
      <c r="AC180" s="108"/>
      <c r="AD180" s="108"/>
      <c r="AE180" s="108"/>
      <c r="AF180" s="109"/>
      <c r="AG180" s="108"/>
      <c r="AH180" s="108"/>
      <c r="AI180" s="108"/>
      <c r="AJ180" s="109"/>
      <c r="AK180" s="110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94" t="s">
        <v>46</v>
      </c>
      <c r="BF180" s="7">
        <f>+BF10+BF66+BF136</f>
        <v>3</v>
      </c>
      <c r="BG180" s="7">
        <f>+BG10+BG66+BG136</f>
        <v>1</v>
      </c>
      <c r="BH180" s="88">
        <f t="shared" ref="BH180:BH195" si="64">+BF180/(BF180+BG180)</f>
        <v>0.75</v>
      </c>
      <c r="BI180" s="7">
        <f>+BI10+BI66+BI136</f>
        <v>415</v>
      </c>
      <c r="BJ180" s="103">
        <f>+BJ10+BJ66+BJ136</f>
        <v>379</v>
      </c>
      <c r="BK180" s="6"/>
      <c r="BL180" s="94" t="s">
        <v>46</v>
      </c>
      <c r="BM180" s="7">
        <f>+BF23+BF88+BF151</f>
        <v>1</v>
      </c>
      <c r="BN180" s="7">
        <f>+BG23+BG88+BG151</f>
        <v>2</v>
      </c>
      <c r="BO180" s="88">
        <f t="shared" si="60"/>
        <v>0.33333333333333331</v>
      </c>
      <c r="BP180" s="7">
        <f>+BI23+BI88+BI151</f>
        <v>275</v>
      </c>
      <c r="BQ180" s="103">
        <f>+BJ23+BJ88+BJ151</f>
        <v>280</v>
      </c>
      <c r="BR180" s="92"/>
      <c r="BS180" s="94" t="s">
        <v>46</v>
      </c>
      <c r="BT180" s="7">
        <f t="shared" ref="BT180:BT195" si="65">+BF180+BM180</f>
        <v>4</v>
      </c>
      <c r="BU180" s="7">
        <f t="shared" si="61"/>
        <v>3</v>
      </c>
      <c r="BV180" s="88">
        <f t="shared" si="62"/>
        <v>0.5714285714285714</v>
      </c>
      <c r="BW180" s="7">
        <f t="shared" ref="BW180:BW195" si="66">+BI180+BP180</f>
        <v>690</v>
      </c>
      <c r="BX180" s="103">
        <f t="shared" si="63"/>
        <v>659</v>
      </c>
      <c r="BY180" s="42"/>
      <c r="BZ180" s="42"/>
      <c r="CA180" s="42"/>
      <c r="CB180" s="42"/>
      <c r="CC180" s="42"/>
      <c r="CD180" s="42"/>
      <c r="CE180" s="42"/>
    </row>
    <row r="181" spans="1:83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120"/>
      <c r="L181" s="42"/>
      <c r="M181" s="42"/>
      <c r="N181" s="120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94" t="s">
        <v>134</v>
      </c>
      <c r="BF181" s="7">
        <f>+BF73+BF130</f>
        <v>4</v>
      </c>
      <c r="BG181" s="7">
        <f>+BG73+BG130</f>
        <v>1</v>
      </c>
      <c r="BH181" s="88">
        <f t="shared" si="64"/>
        <v>0.8</v>
      </c>
      <c r="BI181" s="7">
        <f>+BI73+BI130</f>
        <v>502</v>
      </c>
      <c r="BJ181" s="103">
        <f>+BJ73+BJ130</f>
        <v>460</v>
      </c>
      <c r="BK181" s="6"/>
      <c r="BL181" s="94" t="s">
        <v>134</v>
      </c>
      <c r="BM181" s="7">
        <f>+BF95+BF145</f>
        <v>1</v>
      </c>
      <c r="BN181" s="7">
        <f>+BG95+BG145</f>
        <v>2</v>
      </c>
      <c r="BO181" s="88">
        <f t="shared" si="60"/>
        <v>0.33333333333333331</v>
      </c>
      <c r="BP181" s="7">
        <f>+BI95+BI145</f>
        <v>283</v>
      </c>
      <c r="BQ181" s="103">
        <f>+BJ95+BJ145</f>
        <v>304</v>
      </c>
      <c r="BR181" s="92"/>
      <c r="BS181" s="94" t="s">
        <v>134</v>
      </c>
      <c r="BT181" s="7">
        <f t="shared" si="65"/>
        <v>5</v>
      </c>
      <c r="BU181" s="7">
        <f t="shared" si="61"/>
        <v>3</v>
      </c>
      <c r="BV181" s="88">
        <f t="shared" si="62"/>
        <v>0.625</v>
      </c>
      <c r="BW181" s="7">
        <f t="shared" si="66"/>
        <v>785</v>
      </c>
      <c r="BX181" s="103">
        <f t="shared" si="63"/>
        <v>764</v>
      </c>
      <c r="BY181" s="42"/>
      <c r="BZ181" s="42"/>
      <c r="CA181" s="42"/>
      <c r="CB181" s="42"/>
      <c r="CC181" s="42"/>
      <c r="CD181" s="42"/>
      <c r="CE181" s="42"/>
    </row>
    <row r="182" spans="1:83" x14ac:dyDescent="0.3">
      <c r="A182" s="7"/>
      <c r="B182" s="6"/>
      <c r="C182" s="6"/>
      <c r="D182" s="15"/>
      <c r="E182" s="1"/>
      <c r="F182" s="106"/>
      <c r="G182" s="107"/>
      <c r="H182" s="1"/>
      <c r="I182" s="1"/>
      <c r="J182" s="8"/>
      <c r="K182" s="44"/>
      <c r="L182" s="1"/>
      <c r="M182" s="56"/>
      <c r="N182" s="44"/>
      <c r="O182" s="1"/>
      <c r="P182" s="1"/>
      <c r="Q182" s="8"/>
      <c r="R182" s="1"/>
      <c r="S182" s="1"/>
      <c r="T182" s="1"/>
      <c r="U182" s="1"/>
      <c r="V182" s="107"/>
      <c r="W182" s="1"/>
      <c r="X182" s="1"/>
      <c r="Y182" s="107"/>
      <c r="Z182" s="1"/>
      <c r="AA182" s="1"/>
      <c r="AB182" s="9"/>
      <c r="AC182" s="1"/>
      <c r="AD182" s="1"/>
      <c r="AE182" s="1"/>
      <c r="AF182" s="107"/>
      <c r="AG182" s="1"/>
      <c r="AH182" s="1"/>
      <c r="AI182" s="1"/>
      <c r="AJ182" s="107"/>
      <c r="AK182" s="8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94" t="s">
        <v>51</v>
      </c>
      <c r="BF182" s="7">
        <f>+BF5</f>
        <v>0</v>
      </c>
      <c r="BG182" s="7">
        <f>+BG5</f>
        <v>0</v>
      </c>
      <c r="BH182" s="88" t="e">
        <f t="shared" si="64"/>
        <v>#DIV/0!</v>
      </c>
      <c r="BI182" s="7">
        <f>+BI5</f>
        <v>0</v>
      </c>
      <c r="BJ182" s="103">
        <f>+BJ5</f>
        <v>0</v>
      </c>
      <c r="BK182" s="6"/>
      <c r="BL182" s="94" t="s">
        <v>51</v>
      </c>
      <c r="BM182" s="7">
        <f>+BF18</f>
        <v>0</v>
      </c>
      <c r="BN182" s="7">
        <f>+BG18</f>
        <v>0</v>
      </c>
      <c r="BO182" s="88" t="e">
        <f t="shared" si="60"/>
        <v>#DIV/0!</v>
      </c>
      <c r="BP182" s="7">
        <f>+BI18</f>
        <v>0</v>
      </c>
      <c r="BQ182" s="103">
        <f>+BJ18</f>
        <v>0</v>
      </c>
      <c r="BR182" s="92"/>
      <c r="BS182" s="94" t="s">
        <v>51</v>
      </c>
      <c r="BT182" s="7">
        <f t="shared" si="65"/>
        <v>0</v>
      </c>
      <c r="BU182" s="7">
        <f t="shared" si="61"/>
        <v>0</v>
      </c>
      <c r="BV182" s="88" t="e">
        <f t="shared" si="62"/>
        <v>#DIV/0!</v>
      </c>
      <c r="BW182" s="7">
        <f t="shared" si="66"/>
        <v>0</v>
      </c>
      <c r="BX182" s="103">
        <f t="shared" si="63"/>
        <v>0</v>
      </c>
      <c r="BY182" s="42"/>
      <c r="BZ182" s="42"/>
      <c r="CA182" s="42"/>
      <c r="CB182" s="42"/>
      <c r="CC182" s="42"/>
      <c r="CD182" s="42"/>
      <c r="CE182" s="42"/>
    </row>
    <row r="183" spans="1:83" x14ac:dyDescent="0.3">
      <c r="A183" s="42"/>
      <c r="B183" s="108"/>
      <c r="C183" s="108"/>
      <c r="D183" s="108"/>
      <c r="E183" s="108"/>
      <c r="F183" s="108"/>
      <c r="G183" s="109"/>
      <c r="H183" s="108"/>
      <c r="I183" s="108"/>
      <c r="J183" s="110"/>
      <c r="K183" s="119"/>
      <c r="L183" s="108"/>
      <c r="M183" s="108"/>
      <c r="N183" s="119"/>
      <c r="O183" s="108"/>
      <c r="P183" s="108"/>
      <c r="Q183" s="110"/>
      <c r="R183" s="108"/>
      <c r="S183" s="108"/>
      <c r="T183" s="108"/>
      <c r="U183" s="108"/>
      <c r="V183" s="109"/>
      <c r="W183" s="108"/>
      <c r="X183" s="108"/>
      <c r="Y183" s="109"/>
      <c r="Z183" s="108"/>
      <c r="AA183" s="108"/>
      <c r="AB183" s="111"/>
      <c r="AC183" s="108"/>
      <c r="AD183" s="108"/>
      <c r="AE183" s="108"/>
      <c r="AF183" s="109"/>
      <c r="AG183" s="108"/>
      <c r="AH183" s="108"/>
      <c r="AI183" s="108"/>
      <c r="AJ183" s="109"/>
      <c r="AK183" s="110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94" t="s">
        <v>61</v>
      </c>
      <c r="BF183" s="7">
        <f>+BF6+BF74</f>
        <v>1</v>
      </c>
      <c r="BG183" s="7">
        <f>+BG6+BG74</f>
        <v>0</v>
      </c>
      <c r="BH183" s="88">
        <f t="shared" si="64"/>
        <v>1</v>
      </c>
      <c r="BI183" s="7">
        <f>+BI6+BI74</f>
        <v>107</v>
      </c>
      <c r="BJ183" s="103">
        <f>+BJ6+BJ74</f>
        <v>84</v>
      </c>
      <c r="BK183" s="6"/>
      <c r="BL183" s="94" t="s">
        <v>61</v>
      </c>
      <c r="BM183" s="7">
        <f>+BF19+BF96</f>
        <v>1</v>
      </c>
      <c r="BN183" s="7">
        <f>+BG19+BG96</f>
        <v>1</v>
      </c>
      <c r="BO183" s="88">
        <f t="shared" si="60"/>
        <v>0.5</v>
      </c>
      <c r="BP183" s="7">
        <f>+BI19+BI96</f>
        <v>185</v>
      </c>
      <c r="BQ183" s="103">
        <f>+BJ19+BJ96</f>
        <v>192</v>
      </c>
      <c r="BR183" s="92"/>
      <c r="BS183" s="94" t="s">
        <v>61</v>
      </c>
      <c r="BT183" s="7">
        <f t="shared" si="65"/>
        <v>2</v>
      </c>
      <c r="BU183" s="7">
        <f t="shared" si="61"/>
        <v>1</v>
      </c>
      <c r="BV183" s="88">
        <f t="shared" si="62"/>
        <v>0.66666666666666663</v>
      </c>
      <c r="BW183" s="7">
        <f t="shared" si="66"/>
        <v>292</v>
      </c>
      <c r="BX183" s="103">
        <f t="shared" si="63"/>
        <v>276</v>
      </c>
      <c r="BY183" s="42"/>
      <c r="BZ183" s="42"/>
      <c r="CA183" s="42"/>
      <c r="CB183" s="42"/>
      <c r="CC183" s="42"/>
      <c r="CD183" s="42"/>
      <c r="CE183" s="42"/>
    </row>
    <row r="184" spans="1:83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120"/>
      <c r="L184" s="42"/>
      <c r="M184" s="42"/>
      <c r="N184" s="120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94" t="s">
        <v>78</v>
      </c>
      <c r="BF184" s="104" t="e">
        <f>+#REF!+BF67</f>
        <v>#REF!</v>
      </c>
      <c r="BG184" s="104" t="e">
        <f>+#REF!+BG67</f>
        <v>#REF!</v>
      </c>
      <c r="BH184" s="88" t="e">
        <f t="shared" si="64"/>
        <v>#REF!</v>
      </c>
      <c r="BI184" s="104" t="e">
        <f>+#REF!+BI67</f>
        <v>#REF!</v>
      </c>
      <c r="BJ184" s="105" t="e">
        <f>+#REF!+BJ67</f>
        <v>#REF!</v>
      </c>
      <c r="BK184" s="86"/>
      <c r="BL184" s="94" t="s">
        <v>78</v>
      </c>
      <c r="BM184" s="104" t="e">
        <f>+#REF!+BF89</f>
        <v>#REF!</v>
      </c>
      <c r="BN184" s="104" t="e">
        <f>+#REF!+BG89</f>
        <v>#REF!</v>
      </c>
      <c r="BO184" s="88" t="e">
        <f t="shared" si="60"/>
        <v>#REF!</v>
      </c>
      <c r="BP184" s="104" t="e">
        <f>+#REF!+BI89</f>
        <v>#REF!</v>
      </c>
      <c r="BQ184" s="105" t="e">
        <f>+#REF!+BJ89</f>
        <v>#REF!</v>
      </c>
      <c r="BR184" s="86"/>
      <c r="BS184" s="94" t="s">
        <v>78</v>
      </c>
      <c r="BT184" s="7" t="e">
        <f t="shared" si="65"/>
        <v>#REF!</v>
      </c>
      <c r="BU184" s="7" t="e">
        <f t="shared" si="61"/>
        <v>#REF!</v>
      </c>
      <c r="BV184" s="88" t="e">
        <f t="shared" si="62"/>
        <v>#REF!</v>
      </c>
      <c r="BW184" s="7" t="e">
        <f t="shared" si="66"/>
        <v>#REF!</v>
      </c>
      <c r="BX184" s="103" t="e">
        <f t="shared" si="63"/>
        <v>#REF!</v>
      </c>
      <c r="BY184" s="42"/>
      <c r="BZ184" s="42"/>
      <c r="CA184" s="42"/>
      <c r="CB184" s="42"/>
      <c r="CC184" s="42"/>
      <c r="CD184" s="42"/>
      <c r="CE184" s="42"/>
    </row>
    <row r="185" spans="1:83" x14ac:dyDescent="0.3">
      <c r="A185" s="7"/>
      <c r="B185" s="6"/>
      <c r="C185" s="6"/>
      <c r="D185" s="15"/>
      <c r="E185" s="1"/>
      <c r="F185" s="106"/>
      <c r="G185" s="107"/>
      <c r="H185" s="1"/>
      <c r="I185" s="1"/>
      <c r="J185" s="8"/>
      <c r="K185" s="44"/>
      <c r="L185" s="1"/>
      <c r="M185" s="1"/>
      <c r="N185" s="44"/>
      <c r="O185" s="1"/>
      <c r="P185" s="1"/>
      <c r="Q185" s="8"/>
      <c r="R185" s="1"/>
      <c r="S185" s="1"/>
      <c r="T185" s="1"/>
      <c r="U185" s="1"/>
      <c r="V185" s="107"/>
      <c r="W185" s="1"/>
      <c r="X185" s="1"/>
      <c r="Y185" s="107"/>
      <c r="Z185" s="1"/>
      <c r="AA185" s="1"/>
      <c r="AB185" s="9"/>
      <c r="AC185" s="1"/>
      <c r="AD185" s="1"/>
      <c r="AE185" s="1"/>
      <c r="AF185" s="107"/>
      <c r="AG185" s="1"/>
      <c r="AH185" s="1"/>
      <c r="AI185" s="1"/>
      <c r="AJ185" s="107"/>
      <c r="AK185" s="8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91" t="s">
        <v>64</v>
      </c>
      <c r="BF185" s="7">
        <f>+BF11+BF68</f>
        <v>1</v>
      </c>
      <c r="BG185" s="7">
        <f>+BG11+BG68</f>
        <v>0</v>
      </c>
      <c r="BH185" s="88">
        <f t="shared" si="64"/>
        <v>1</v>
      </c>
      <c r="BI185" s="7">
        <f>+BI11+BI68</f>
        <v>98</v>
      </c>
      <c r="BJ185" s="103">
        <f>+BJ11+BJ68</f>
        <v>96</v>
      </c>
      <c r="BK185" s="15"/>
      <c r="BL185" s="91" t="s">
        <v>64</v>
      </c>
      <c r="BM185" s="7">
        <f>+BF24+BF90</f>
        <v>1</v>
      </c>
      <c r="BN185" s="7">
        <f>+BG24+BG90</f>
        <v>0</v>
      </c>
      <c r="BO185" s="88">
        <f t="shared" si="60"/>
        <v>1</v>
      </c>
      <c r="BP185" s="7">
        <f>+BI24+BI90</f>
        <v>84</v>
      </c>
      <c r="BQ185" s="103">
        <f>+BJ24+BJ90</f>
        <v>79</v>
      </c>
      <c r="BR185" s="95"/>
      <c r="BS185" s="91" t="s">
        <v>64</v>
      </c>
      <c r="BT185" s="7">
        <f t="shared" si="65"/>
        <v>2</v>
      </c>
      <c r="BU185" s="7">
        <f t="shared" si="61"/>
        <v>0</v>
      </c>
      <c r="BV185" s="88">
        <f t="shared" si="62"/>
        <v>1</v>
      </c>
      <c r="BW185" s="7">
        <f t="shared" si="66"/>
        <v>182</v>
      </c>
      <c r="BX185" s="103">
        <f t="shared" si="63"/>
        <v>175</v>
      </c>
      <c r="BY185" s="42"/>
      <c r="BZ185" s="42"/>
      <c r="CA185" s="42"/>
      <c r="CB185" s="42"/>
      <c r="CC185" s="42"/>
      <c r="CD185" s="42"/>
      <c r="CE185" s="42"/>
    </row>
    <row r="186" spans="1:83" x14ac:dyDescent="0.3">
      <c r="A186" s="42"/>
      <c r="B186" s="108"/>
      <c r="C186" s="108"/>
      <c r="D186" s="108"/>
      <c r="E186" s="108"/>
      <c r="F186" s="108"/>
      <c r="G186" s="109"/>
      <c r="H186" s="108"/>
      <c r="I186" s="108"/>
      <c r="J186" s="110"/>
      <c r="K186" s="119"/>
      <c r="L186" s="108"/>
      <c r="M186" s="108"/>
      <c r="N186" s="119"/>
      <c r="O186" s="108"/>
      <c r="P186" s="108"/>
      <c r="Q186" s="110"/>
      <c r="R186" s="108"/>
      <c r="S186" s="108"/>
      <c r="T186" s="108"/>
      <c r="U186" s="108"/>
      <c r="V186" s="109"/>
      <c r="W186" s="108"/>
      <c r="X186" s="108"/>
      <c r="Y186" s="109"/>
      <c r="Z186" s="108"/>
      <c r="AA186" s="108"/>
      <c r="AB186" s="111"/>
      <c r="AC186" s="108"/>
      <c r="AD186" s="108"/>
      <c r="AE186" s="108"/>
      <c r="AF186" s="109"/>
      <c r="AG186" s="108"/>
      <c r="AH186" s="108"/>
      <c r="AI186" s="112"/>
      <c r="AJ186" s="109"/>
      <c r="AK186" s="110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94" t="s">
        <v>57</v>
      </c>
      <c r="BF186" s="7">
        <f>+BF12+BF69+BF137</f>
        <v>3</v>
      </c>
      <c r="BG186" s="7">
        <f>+BG12+BG69+BG137</f>
        <v>0</v>
      </c>
      <c r="BH186" s="88">
        <f t="shared" si="64"/>
        <v>1</v>
      </c>
      <c r="BI186" s="7">
        <f>+BI12+BI69+BI137</f>
        <v>313</v>
      </c>
      <c r="BJ186" s="103">
        <f>+BJ12+BJ69+BJ137</f>
        <v>280</v>
      </c>
      <c r="BK186" s="6"/>
      <c r="BL186" s="94" t="s">
        <v>57</v>
      </c>
      <c r="BM186" s="7">
        <f>+BF25+BF91+BF152</f>
        <v>1</v>
      </c>
      <c r="BN186" s="7">
        <f>+BG25+BG91+BG152</f>
        <v>3</v>
      </c>
      <c r="BO186" s="88">
        <f t="shared" si="60"/>
        <v>0.25</v>
      </c>
      <c r="BP186" s="7">
        <f>+BI25+BI91+BI152</f>
        <v>388</v>
      </c>
      <c r="BQ186" s="103">
        <f>+BJ25+BJ91+BJ152</f>
        <v>411</v>
      </c>
      <c r="BR186" s="92"/>
      <c r="BS186" s="94" t="s">
        <v>57</v>
      </c>
      <c r="BT186" s="7">
        <f t="shared" si="65"/>
        <v>4</v>
      </c>
      <c r="BU186" s="7">
        <f t="shared" si="61"/>
        <v>3</v>
      </c>
      <c r="BV186" s="88">
        <f t="shared" si="62"/>
        <v>0.5714285714285714</v>
      </c>
      <c r="BW186" s="7">
        <f t="shared" si="66"/>
        <v>701</v>
      </c>
      <c r="BX186" s="103">
        <f t="shared" si="63"/>
        <v>691</v>
      </c>
      <c r="BY186" s="42"/>
      <c r="BZ186" s="42"/>
      <c r="CA186" s="42"/>
      <c r="CB186" s="42"/>
      <c r="CC186" s="42"/>
      <c r="CD186" s="42"/>
      <c r="CE186" s="42"/>
    </row>
    <row r="187" spans="1:83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120"/>
      <c r="L187" s="42"/>
      <c r="M187" s="42"/>
      <c r="N187" s="120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94" t="s">
        <v>212</v>
      </c>
      <c r="BF187" s="104">
        <f>+BF138</f>
        <v>1</v>
      </c>
      <c r="BG187" s="104">
        <f>+BG138</f>
        <v>1</v>
      </c>
      <c r="BH187" s="88">
        <f t="shared" si="64"/>
        <v>0.5</v>
      </c>
      <c r="BI187" s="104">
        <f t="shared" ref="BI187:BJ187" si="67">+BI138</f>
        <v>180</v>
      </c>
      <c r="BJ187" s="105">
        <f t="shared" si="67"/>
        <v>183</v>
      </c>
      <c r="BK187" s="86"/>
      <c r="BL187" s="94" t="s">
        <v>212</v>
      </c>
      <c r="BM187" s="104">
        <f>+BF153</f>
        <v>0</v>
      </c>
      <c r="BN187" s="104">
        <f>+BG153</f>
        <v>2</v>
      </c>
      <c r="BO187" s="88">
        <f t="shared" si="60"/>
        <v>0</v>
      </c>
      <c r="BP187" s="104">
        <f>+BI153</f>
        <v>173</v>
      </c>
      <c r="BQ187" s="105">
        <f>+BJ153</f>
        <v>179</v>
      </c>
      <c r="BR187" s="86"/>
      <c r="BS187" s="94" t="s">
        <v>212</v>
      </c>
      <c r="BT187" s="7">
        <f t="shared" si="65"/>
        <v>1</v>
      </c>
      <c r="BU187" s="7">
        <f t="shared" si="61"/>
        <v>3</v>
      </c>
      <c r="BV187" s="88">
        <f t="shared" si="62"/>
        <v>0.25</v>
      </c>
      <c r="BW187" s="7">
        <f t="shared" si="66"/>
        <v>353</v>
      </c>
      <c r="BX187" s="103">
        <f t="shared" si="63"/>
        <v>362</v>
      </c>
      <c r="BY187" s="42"/>
      <c r="BZ187" s="42"/>
      <c r="CA187" s="42"/>
      <c r="CB187" s="42"/>
      <c r="CC187" s="42"/>
      <c r="CD187" s="42"/>
      <c r="CE187" s="42"/>
    </row>
    <row r="188" spans="1:83" x14ac:dyDescent="0.3">
      <c r="A188" s="7"/>
      <c r="B188" s="6"/>
      <c r="C188" s="6"/>
      <c r="D188" s="15"/>
      <c r="E188" s="1"/>
      <c r="F188" s="106"/>
      <c r="G188" s="107"/>
      <c r="H188" s="1"/>
      <c r="I188" s="1"/>
      <c r="J188" s="8"/>
      <c r="K188" s="44"/>
      <c r="L188" s="1"/>
      <c r="M188" s="56"/>
      <c r="N188" s="44"/>
      <c r="O188" s="1"/>
      <c r="P188" s="1"/>
      <c r="Q188" s="8"/>
      <c r="R188" s="1"/>
      <c r="S188" s="1"/>
      <c r="T188" s="1"/>
      <c r="U188" s="1"/>
      <c r="V188" s="107"/>
      <c r="W188" s="1"/>
      <c r="X188" s="1"/>
      <c r="Y188" s="107"/>
      <c r="Z188" s="1"/>
      <c r="AA188" s="1"/>
      <c r="AB188" s="9"/>
      <c r="AC188" s="1"/>
      <c r="AD188" s="1"/>
      <c r="AE188" s="1"/>
      <c r="AF188" s="107"/>
      <c r="AG188" s="1"/>
      <c r="AH188" s="1"/>
      <c r="AI188" s="1"/>
      <c r="AJ188" s="107"/>
      <c r="AK188" s="8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94" t="s">
        <v>205</v>
      </c>
      <c r="BF188" s="104">
        <f>+BF131</f>
        <v>1</v>
      </c>
      <c r="BG188" s="104">
        <f>+BG131</f>
        <v>0</v>
      </c>
      <c r="BH188" s="88">
        <f t="shared" si="64"/>
        <v>1</v>
      </c>
      <c r="BI188" s="104">
        <f t="shared" ref="BI188:BJ188" si="68">+BI131</f>
        <v>108</v>
      </c>
      <c r="BJ188" s="105">
        <f t="shared" si="68"/>
        <v>82</v>
      </c>
      <c r="BK188" s="86"/>
      <c r="BL188" s="94" t="s">
        <v>205</v>
      </c>
      <c r="BM188" s="104">
        <f>+BF146</f>
        <v>1</v>
      </c>
      <c r="BN188" s="104">
        <f>+BG146</f>
        <v>0</v>
      </c>
      <c r="BO188" s="88">
        <f t="shared" si="60"/>
        <v>1</v>
      </c>
      <c r="BP188" s="104">
        <f>+BI146</f>
        <v>103</v>
      </c>
      <c r="BQ188" s="105">
        <f>+BJ146</f>
        <v>86</v>
      </c>
      <c r="BR188" s="86"/>
      <c r="BS188" s="94" t="s">
        <v>205</v>
      </c>
      <c r="BT188" s="7">
        <f t="shared" si="65"/>
        <v>2</v>
      </c>
      <c r="BU188" s="7">
        <f t="shared" si="61"/>
        <v>0</v>
      </c>
      <c r="BV188" s="88">
        <f t="shared" si="62"/>
        <v>1</v>
      </c>
      <c r="BW188" s="7">
        <f t="shared" si="66"/>
        <v>211</v>
      </c>
      <c r="BX188" s="103">
        <f t="shared" si="63"/>
        <v>168</v>
      </c>
      <c r="BY188" s="42"/>
      <c r="BZ188" s="42"/>
      <c r="CA188" s="42"/>
      <c r="CB188" s="42"/>
      <c r="CC188" s="42"/>
      <c r="CD188" s="42"/>
      <c r="CE188" s="42"/>
    </row>
    <row r="189" spans="1:83" x14ac:dyDescent="0.3">
      <c r="A189" s="7"/>
      <c r="B189" s="6"/>
      <c r="C189" s="6"/>
      <c r="D189" s="15"/>
      <c r="E189" s="1"/>
      <c r="F189" s="106"/>
      <c r="G189" s="107"/>
      <c r="H189" s="1"/>
      <c r="I189" s="1"/>
      <c r="J189" s="8"/>
      <c r="K189" s="1"/>
      <c r="L189" s="1"/>
      <c r="M189" s="1"/>
      <c r="N189" s="1"/>
      <c r="O189" s="1"/>
      <c r="P189" s="1"/>
      <c r="Q189" s="8"/>
      <c r="R189" s="1"/>
      <c r="S189" s="1"/>
      <c r="T189" s="1"/>
      <c r="U189" s="1"/>
      <c r="V189" s="107"/>
      <c r="W189" s="1"/>
      <c r="X189" s="1"/>
      <c r="Y189" s="107"/>
      <c r="Z189" s="1"/>
      <c r="AA189" s="1"/>
      <c r="AB189" s="9"/>
      <c r="AC189" s="1"/>
      <c r="AD189" s="1"/>
      <c r="AE189" s="1"/>
      <c r="AF189" s="107"/>
      <c r="AG189" s="1"/>
      <c r="AH189" s="1"/>
      <c r="AI189" s="1"/>
      <c r="AJ189" s="107"/>
      <c r="AK189" s="8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94" t="s">
        <v>47</v>
      </c>
      <c r="BF189" s="7"/>
      <c r="BG189" s="7"/>
      <c r="BH189" s="88" t="e">
        <f t="shared" si="64"/>
        <v>#DIV/0!</v>
      </c>
      <c r="BI189" s="7"/>
      <c r="BJ189" s="103"/>
      <c r="BK189" s="6"/>
      <c r="BL189" s="94" t="s">
        <v>47</v>
      </c>
      <c r="BM189" s="7"/>
      <c r="BN189" s="7"/>
      <c r="BO189" s="88" t="e">
        <f t="shared" si="60"/>
        <v>#DIV/0!</v>
      </c>
      <c r="BP189" s="7"/>
      <c r="BQ189" s="103"/>
      <c r="BR189" s="92"/>
      <c r="BS189" s="94" t="s">
        <v>47</v>
      </c>
      <c r="BT189" s="7">
        <f t="shared" si="65"/>
        <v>0</v>
      </c>
      <c r="BU189" s="7">
        <f t="shared" si="61"/>
        <v>0</v>
      </c>
      <c r="BV189" s="88" t="e">
        <f t="shared" si="62"/>
        <v>#DIV/0!</v>
      </c>
      <c r="BW189" s="7">
        <f t="shared" si="66"/>
        <v>0</v>
      </c>
      <c r="BX189" s="103">
        <f t="shared" si="63"/>
        <v>0</v>
      </c>
      <c r="BY189" s="42"/>
      <c r="BZ189" s="42"/>
      <c r="CA189" s="42"/>
      <c r="CB189" s="42"/>
      <c r="CC189" s="42"/>
      <c r="CD189" s="42"/>
      <c r="CE189" s="42"/>
    </row>
    <row r="190" spans="1:83" x14ac:dyDescent="0.3">
      <c r="A190" s="42"/>
      <c r="B190" s="26"/>
      <c r="C190" s="108"/>
      <c r="D190" s="108"/>
      <c r="E190" s="108"/>
      <c r="F190" s="112"/>
      <c r="G190" s="109"/>
      <c r="H190" s="108"/>
      <c r="I190" s="108"/>
      <c r="J190" s="110"/>
      <c r="K190" s="108"/>
      <c r="L190" s="108"/>
      <c r="M190" s="108"/>
      <c r="N190" s="108"/>
      <c r="O190" s="108"/>
      <c r="P190" s="108"/>
      <c r="Q190" s="110"/>
      <c r="R190" s="108"/>
      <c r="S190" s="108"/>
      <c r="T190" s="108"/>
      <c r="U190" s="108"/>
      <c r="V190" s="109"/>
      <c r="W190" s="108"/>
      <c r="X190" s="108"/>
      <c r="Y190" s="109"/>
      <c r="Z190" s="108"/>
      <c r="AA190" s="108"/>
      <c r="AB190" s="111"/>
      <c r="AC190" s="108"/>
      <c r="AD190" s="108"/>
      <c r="AE190" s="108"/>
      <c r="AF190" s="109"/>
      <c r="AG190" s="108"/>
      <c r="AH190" s="108"/>
      <c r="AI190" s="112"/>
      <c r="AJ190" s="109"/>
      <c r="AK190" s="110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94" t="s">
        <v>93</v>
      </c>
      <c r="BF190" s="7">
        <f>+BF75+BF133</f>
        <v>3</v>
      </c>
      <c r="BG190" s="7">
        <f>+BG75+BG133</f>
        <v>0</v>
      </c>
      <c r="BH190" s="88">
        <f t="shared" si="64"/>
        <v>1</v>
      </c>
      <c r="BI190" s="7">
        <f>+BI75+BI133</f>
        <v>280</v>
      </c>
      <c r="BJ190" s="103">
        <f>+BJ75+BJ133</f>
        <v>262</v>
      </c>
      <c r="BK190" s="6"/>
      <c r="BL190" s="94" t="s">
        <v>93</v>
      </c>
      <c r="BM190" s="7">
        <f>+BF97+BF148</f>
        <v>3</v>
      </c>
      <c r="BN190" s="7">
        <f>+BG97+BG148</f>
        <v>4</v>
      </c>
      <c r="BO190" s="88">
        <f t="shared" si="60"/>
        <v>0.42857142857142855</v>
      </c>
      <c r="BP190" s="7">
        <f>+BI97+BI148</f>
        <v>652</v>
      </c>
      <c r="BQ190" s="103">
        <f>+BJ97+BJ148</f>
        <v>702</v>
      </c>
      <c r="BR190" s="92"/>
      <c r="BS190" s="94" t="s">
        <v>93</v>
      </c>
      <c r="BT190" s="7">
        <f t="shared" si="65"/>
        <v>6</v>
      </c>
      <c r="BU190" s="7">
        <f t="shared" si="61"/>
        <v>4</v>
      </c>
      <c r="BV190" s="88">
        <f t="shared" si="62"/>
        <v>0.6</v>
      </c>
      <c r="BW190" s="7">
        <f t="shared" si="66"/>
        <v>932</v>
      </c>
      <c r="BX190" s="103">
        <f t="shared" si="63"/>
        <v>964</v>
      </c>
      <c r="BY190" s="42"/>
      <c r="BZ190" s="42"/>
      <c r="CA190" s="42"/>
      <c r="CB190" s="42"/>
      <c r="CC190" s="42"/>
      <c r="CD190" s="42"/>
      <c r="CE190" s="42"/>
    </row>
    <row r="191" spans="1:83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94" t="s">
        <v>73</v>
      </c>
      <c r="BF191" s="7">
        <f>+BF8+BF61</f>
        <v>1</v>
      </c>
      <c r="BG191" s="7">
        <f>+BG8+BG61</f>
        <v>3</v>
      </c>
      <c r="BH191" s="88">
        <f t="shared" si="64"/>
        <v>0.25</v>
      </c>
      <c r="BI191" s="7">
        <f>+BI8+BI61</f>
        <v>404</v>
      </c>
      <c r="BJ191" s="103">
        <f>+BJ8+BJ61</f>
        <v>439</v>
      </c>
      <c r="BK191" s="6"/>
      <c r="BL191" s="94" t="s">
        <v>73</v>
      </c>
      <c r="BM191" s="7">
        <f>+BF21+BF83</f>
        <v>0</v>
      </c>
      <c r="BN191" s="7">
        <f>+BG21+BG83</f>
        <v>3</v>
      </c>
      <c r="BO191" s="88">
        <f t="shared" si="60"/>
        <v>0</v>
      </c>
      <c r="BP191" s="7">
        <f>+BI21+BI83</f>
        <v>318</v>
      </c>
      <c r="BQ191" s="103">
        <f>+BJ21+BJ83</f>
        <v>366</v>
      </c>
      <c r="BR191" s="92"/>
      <c r="BS191" s="94" t="s">
        <v>73</v>
      </c>
      <c r="BT191" s="7">
        <f t="shared" si="65"/>
        <v>1</v>
      </c>
      <c r="BU191" s="7">
        <f t="shared" si="61"/>
        <v>6</v>
      </c>
      <c r="BV191" s="88">
        <f t="shared" si="62"/>
        <v>0.14285714285714285</v>
      </c>
      <c r="BW191" s="7">
        <f t="shared" si="66"/>
        <v>722</v>
      </c>
      <c r="BX191" s="103">
        <f t="shared" si="63"/>
        <v>805</v>
      </c>
      <c r="BY191" s="42"/>
      <c r="BZ191" s="42"/>
      <c r="CA191" s="42"/>
      <c r="CB191" s="42"/>
      <c r="CC191" s="42"/>
      <c r="CD191" s="42"/>
      <c r="CE191" s="42"/>
    </row>
    <row r="192" spans="1:83" x14ac:dyDescent="0.3">
      <c r="A192" s="7"/>
      <c r="B192" s="6"/>
      <c r="C192" s="6"/>
      <c r="D192" s="15"/>
      <c r="E192" s="1"/>
      <c r="F192" s="106"/>
      <c r="G192" s="107"/>
      <c r="H192" s="1"/>
      <c r="I192" s="1"/>
      <c r="J192" s="8"/>
      <c r="K192" s="1"/>
      <c r="L192" s="113"/>
      <c r="M192" s="56"/>
      <c r="N192" s="1"/>
      <c r="O192" s="1"/>
      <c r="P192" s="1"/>
      <c r="Q192" s="8"/>
      <c r="R192" s="1"/>
      <c r="S192" s="1"/>
      <c r="T192" s="1"/>
      <c r="U192" s="1"/>
      <c r="V192" s="107"/>
      <c r="W192" s="1"/>
      <c r="X192" s="1"/>
      <c r="Y192" s="107"/>
      <c r="Z192" s="1"/>
      <c r="AA192" s="1"/>
      <c r="AB192" s="9"/>
      <c r="AC192" s="1"/>
      <c r="AD192" s="1"/>
      <c r="AE192" s="1"/>
      <c r="AF192" s="107"/>
      <c r="AG192" s="1"/>
      <c r="AH192" s="1"/>
      <c r="AI192" s="1"/>
      <c r="AJ192" s="107"/>
      <c r="AK192" s="8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94" t="s">
        <v>157</v>
      </c>
      <c r="BF192" s="7">
        <f>+BF62</f>
        <v>0</v>
      </c>
      <c r="BG192" s="7">
        <f>+BG62</f>
        <v>0</v>
      </c>
      <c r="BH192" s="88" t="e">
        <f t="shared" si="64"/>
        <v>#DIV/0!</v>
      </c>
      <c r="BI192" s="7">
        <f>+BI62</f>
        <v>0</v>
      </c>
      <c r="BJ192" s="103">
        <f>+BJ62</f>
        <v>0</v>
      </c>
      <c r="BK192" s="6"/>
      <c r="BL192" s="94" t="s">
        <v>157</v>
      </c>
      <c r="BM192" s="7">
        <f>+BF84</f>
        <v>0</v>
      </c>
      <c r="BN192" s="7">
        <f>+BG84</f>
        <v>0</v>
      </c>
      <c r="BO192" s="88" t="e">
        <f t="shared" si="60"/>
        <v>#DIV/0!</v>
      </c>
      <c r="BP192" s="7">
        <f>+BI84</f>
        <v>0</v>
      </c>
      <c r="BQ192" s="103">
        <f>+BJ84</f>
        <v>0</v>
      </c>
      <c r="BR192" s="6"/>
      <c r="BS192" s="94" t="s">
        <v>157</v>
      </c>
      <c r="BT192" s="7">
        <f t="shared" si="65"/>
        <v>0</v>
      </c>
      <c r="BU192" s="7">
        <f t="shared" si="61"/>
        <v>0</v>
      </c>
      <c r="BV192" s="88" t="e">
        <f t="shared" si="62"/>
        <v>#DIV/0!</v>
      </c>
      <c r="BW192" s="7">
        <f t="shared" si="66"/>
        <v>0</v>
      </c>
      <c r="BX192" s="103">
        <f t="shared" si="63"/>
        <v>0</v>
      </c>
      <c r="BY192" s="42"/>
      <c r="BZ192" s="42"/>
      <c r="CA192" s="42"/>
      <c r="CB192" s="42"/>
      <c r="CC192" s="42"/>
      <c r="CD192" s="42"/>
      <c r="CE192" s="42"/>
    </row>
    <row r="193" spans="1:83" x14ac:dyDescent="0.3">
      <c r="A193" s="42"/>
      <c r="B193" s="108"/>
      <c r="C193" s="108"/>
      <c r="D193" s="108"/>
      <c r="E193" s="108"/>
      <c r="F193" s="108"/>
      <c r="G193" s="109"/>
      <c r="H193" s="108"/>
      <c r="I193" s="108"/>
      <c r="J193" s="110"/>
      <c r="K193" s="108"/>
      <c r="L193" s="108"/>
      <c r="M193" s="108"/>
      <c r="N193" s="108"/>
      <c r="O193" s="108"/>
      <c r="P193" s="108"/>
      <c r="Q193" s="110"/>
      <c r="R193" s="108"/>
      <c r="S193" s="108"/>
      <c r="T193" s="108"/>
      <c r="U193" s="108"/>
      <c r="V193" s="109"/>
      <c r="W193" s="108"/>
      <c r="X193" s="108"/>
      <c r="Y193" s="109"/>
      <c r="Z193" s="108"/>
      <c r="AA193" s="108"/>
      <c r="AB193" s="111"/>
      <c r="AC193" s="108"/>
      <c r="AD193" s="108"/>
      <c r="AE193" s="108"/>
      <c r="AF193" s="109"/>
      <c r="AG193" s="108"/>
      <c r="AH193" s="108"/>
      <c r="AI193" s="108"/>
      <c r="AJ193" s="109"/>
      <c r="AK193" s="110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94" t="s">
        <v>112</v>
      </c>
      <c r="BF193" s="7">
        <f>+BF76+BF134</f>
        <v>4</v>
      </c>
      <c r="BG193" s="7">
        <f>+BG76+BG134</f>
        <v>1</v>
      </c>
      <c r="BH193" s="88">
        <f t="shared" si="64"/>
        <v>0.8</v>
      </c>
      <c r="BI193" s="7">
        <f>+BI76+BI134</f>
        <v>556</v>
      </c>
      <c r="BJ193" s="103">
        <f>+BJ76+BJ134</f>
        <v>502</v>
      </c>
      <c r="BK193" s="6"/>
      <c r="BL193" s="94" t="s">
        <v>112</v>
      </c>
      <c r="BM193" s="7">
        <f>+BF98+BF149</f>
        <v>1</v>
      </c>
      <c r="BN193" s="7">
        <f>+BG98+BG149</f>
        <v>2</v>
      </c>
      <c r="BO193" s="88">
        <f t="shared" si="60"/>
        <v>0.33333333333333331</v>
      </c>
      <c r="BP193" s="7">
        <f>+BI98+BI149</f>
        <v>293</v>
      </c>
      <c r="BQ193" s="103">
        <f>+BJ98+BJ149</f>
        <v>325</v>
      </c>
      <c r="BR193" s="6"/>
      <c r="BS193" s="94" t="s">
        <v>112</v>
      </c>
      <c r="BT193" s="7">
        <f t="shared" si="65"/>
        <v>5</v>
      </c>
      <c r="BU193" s="7">
        <f t="shared" si="61"/>
        <v>3</v>
      </c>
      <c r="BV193" s="88">
        <f t="shared" si="62"/>
        <v>0.625</v>
      </c>
      <c r="BW193" s="7">
        <f t="shared" si="66"/>
        <v>849</v>
      </c>
      <c r="BX193" s="103">
        <f t="shared" si="63"/>
        <v>827</v>
      </c>
      <c r="BY193" s="42"/>
      <c r="BZ193" s="42"/>
      <c r="CA193" s="42"/>
      <c r="CB193" s="42"/>
      <c r="CC193" s="42"/>
      <c r="CD193" s="42"/>
      <c r="CE193" s="42"/>
    </row>
    <row r="194" spans="1:83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94" t="s">
        <v>102</v>
      </c>
      <c r="BF194" s="7">
        <f>+BF70+BF139</f>
        <v>2</v>
      </c>
      <c r="BG194" s="7">
        <f>+BG70+BG139</f>
        <v>1</v>
      </c>
      <c r="BH194" s="88">
        <f t="shared" si="64"/>
        <v>0.66666666666666663</v>
      </c>
      <c r="BI194" s="7">
        <f>+BI70+BI139</f>
        <v>279</v>
      </c>
      <c r="BJ194" s="103">
        <f>+BJ70+BJ139</f>
        <v>265</v>
      </c>
      <c r="BK194" s="6"/>
      <c r="BL194" s="94" t="s">
        <v>102</v>
      </c>
      <c r="BM194" s="7">
        <f>+BF92+BF154</f>
        <v>3</v>
      </c>
      <c r="BN194" s="7">
        <f>+BG92+BG154</f>
        <v>1</v>
      </c>
      <c r="BO194" s="88">
        <f t="shared" si="60"/>
        <v>0.75</v>
      </c>
      <c r="BP194" s="7">
        <f>+BI92+BI154</f>
        <v>346</v>
      </c>
      <c r="BQ194" s="103">
        <f>+BJ92+BJ154</f>
        <v>346</v>
      </c>
      <c r="BR194" s="92"/>
      <c r="BS194" s="94" t="s">
        <v>102</v>
      </c>
      <c r="BT194" s="7">
        <f t="shared" si="65"/>
        <v>5</v>
      </c>
      <c r="BU194" s="7">
        <f t="shared" si="61"/>
        <v>2</v>
      </c>
      <c r="BV194" s="88">
        <f t="shared" si="62"/>
        <v>0.7142857142857143</v>
      </c>
      <c r="BW194" s="7">
        <f t="shared" si="66"/>
        <v>625</v>
      </c>
      <c r="BX194" s="103">
        <f t="shared" si="63"/>
        <v>611</v>
      </c>
      <c r="BY194" s="42"/>
      <c r="BZ194" s="42"/>
      <c r="CA194" s="42"/>
      <c r="CB194" s="42"/>
      <c r="CC194" s="42"/>
      <c r="CD194" s="42"/>
      <c r="CE194" s="42"/>
    </row>
    <row r="195" spans="1:83" x14ac:dyDescent="0.3">
      <c r="A195" s="7"/>
      <c r="B195" s="6"/>
      <c r="C195" s="6"/>
      <c r="D195" s="15"/>
      <c r="E195" s="1"/>
      <c r="F195" s="106"/>
      <c r="G195" s="107"/>
      <c r="H195" s="1"/>
      <c r="I195" s="1"/>
      <c r="J195" s="8"/>
      <c r="K195" s="1"/>
      <c r="L195" s="1"/>
      <c r="M195" s="1"/>
      <c r="N195" s="1"/>
      <c r="O195" s="1"/>
      <c r="P195" s="1"/>
      <c r="Q195" s="8"/>
      <c r="R195" s="1"/>
      <c r="S195" s="1"/>
      <c r="T195" s="1"/>
      <c r="U195" s="1"/>
      <c r="V195" s="107"/>
      <c r="W195" s="1"/>
      <c r="X195" s="1"/>
      <c r="Y195" s="107"/>
      <c r="Z195" s="1"/>
      <c r="AA195" s="1"/>
      <c r="AB195" s="9"/>
      <c r="AC195" s="1"/>
      <c r="AD195" s="1"/>
      <c r="AE195" s="1"/>
      <c r="AF195" s="107"/>
      <c r="AG195" s="1"/>
      <c r="AH195" s="1"/>
      <c r="AI195" s="1"/>
      <c r="AJ195" s="107"/>
      <c r="AK195" s="8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94" t="s">
        <v>88</v>
      </c>
      <c r="BF195" s="7">
        <f>+BF64</f>
        <v>0</v>
      </c>
      <c r="BG195" s="7">
        <f>+BG64</f>
        <v>0</v>
      </c>
      <c r="BH195" s="88" t="e">
        <f t="shared" si="64"/>
        <v>#DIV/0!</v>
      </c>
      <c r="BI195" s="7">
        <f t="shared" ref="BI195:BJ195" si="69">+BI64</f>
        <v>0</v>
      </c>
      <c r="BJ195" s="103">
        <f t="shared" si="69"/>
        <v>0</v>
      </c>
      <c r="BK195" s="6"/>
      <c r="BL195" s="94" t="s">
        <v>88</v>
      </c>
      <c r="BM195" s="7">
        <f>+BF85</f>
        <v>1</v>
      </c>
      <c r="BN195" s="7">
        <f>+BG85</f>
        <v>0</v>
      </c>
      <c r="BO195" s="88">
        <f t="shared" si="60"/>
        <v>1</v>
      </c>
      <c r="BP195" s="7">
        <f>+BI85</f>
        <v>87</v>
      </c>
      <c r="BQ195" s="103">
        <f>+BJ85</f>
        <v>84</v>
      </c>
      <c r="BR195" s="92"/>
      <c r="BS195" s="94" t="s">
        <v>88</v>
      </c>
      <c r="BT195" s="7">
        <f t="shared" si="65"/>
        <v>1</v>
      </c>
      <c r="BU195" s="7">
        <f t="shared" si="61"/>
        <v>0</v>
      </c>
      <c r="BV195" s="88">
        <f t="shared" si="62"/>
        <v>1</v>
      </c>
      <c r="BW195" s="7">
        <f t="shared" si="66"/>
        <v>87</v>
      </c>
      <c r="BX195" s="103">
        <f t="shared" si="63"/>
        <v>84</v>
      </c>
      <c r="BY195" s="42"/>
      <c r="BZ195" s="42"/>
      <c r="CA195" s="42"/>
      <c r="CB195" s="42"/>
      <c r="CC195" s="42"/>
      <c r="CD195" s="42"/>
      <c r="CE195" s="42"/>
    </row>
    <row r="196" spans="1:83" x14ac:dyDescent="0.3">
      <c r="A196" s="7"/>
      <c r="B196" s="6"/>
      <c r="C196" s="6"/>
      <c r="D196" s="15"/>
      <c r="E196" s="1"/>
      <c r="F196" s="106"/>
      <c r="G196" s="107"/>
      <c r="H196" s="1"/>
      <c r="I196" s="1"/>
      <c r="J196" s="8"/>
      <c r="K196" s="1"/>
      <c r="L196" s="1"/>
      <c r="M196" s="1"/>
      <c r="N196" s="1"/>
      <c r="O196" s="1"/>
      <c r="P196" s="1"/>
      <c r="Q196" s="8"/>
      <c r="R196" s="1"/>
      <c r="S196" s="1"/>
      <c r="T196" s="1"/>
      <c r="U196" s="1"/>
      <c r="V196" s="107"/>
      <c r="W196" s="1"/>
      <c r="X196" s="1"/>
      <c r="Y196" s="107"/>
      <c r="Z196" s="1"/>
      <c r="AA196" s="1"/>
      <c r="AB196" s="9"/>
      <c r="AC196" s="1"/>
      <c r="AD196" s="1"/>
      <c r="AE196" s="1"/>
      <c r="AF196" s="107"/>
      <c r="AG196" s="1"/>
      <c r="AH196" s="1"/>
      <c r="AI196" s="1"/>
      <c r="AJ196" s="107"/>
      <c r="AK196" s="8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72" t="s">
        <v>372</v>
      </c>
      <c r="BF196" s="30" t="e">
        <f>SUM(BF179:BF195)</f>
        <v>#REF!</v>
      </c>
      <c r="BG196" s="30" t="e">
        <f>SUM(BG179:BG195)</f>
        <v>#REF!</v>
      </c>
      <c r="BH196" s="35" t="e">
        <f>+BF196/(BF196+BG196)</f>
        <v>#REF!</v>
      </c>
      <c r="BI196" s="73" t="e">
        <f>SUM(BI179:BI195)</f>
        <v>#REF!</v>
      </c>
      <c r="BJ196" s="74" t="e">
        <f>SUM(BJ179:BJ195)</f>
        <v>#REF!</v>
      </c>
      <c r="BK196" s="1"/>
      <c r="BL196" s="72" t="s">
        <v>372</v>
      </c>
      <c r="BM196" s="30" t="e">
        <f>SUM(BM179:BM195)</f>
        <v>#REF!</v>
      </c>
      <c r="BN196" s="30" t="e">
        <f>SUM(BN179:BN195)</f>
        <v>#REF!</v>
      </c>
      <c r="BO196" s="35" t="e">
        <f>+BM196/(BM196+BN196)</f>
        <v>#REF!</v>
      </c>
      <c r="BP196" s="73" t="e">
        <f>SUM(BP179:BP195)</f>
        <v>#REF!</v>
      </c>
      <c r="BQ196" s="74" t="e">
        <f>SUM(BQ179:BQ195)</f>
        <v>#REF!</v>
      </c>
      <c r="BR196" s="57"/>
      <c r="BS196" s="72" t="s">
        <v>372</v>
      </c>
      <c r="BT196" s="30" t="e">
        <f>SUM(BT179:BT195)</f>
        <v>#REF!</v>
      </c>
      <c r="BU196" s="30" t="e">
        <f>SUM(BU179:BU195)</f>
        <v>#REF!</v>
      </c>
      <c r="BV196" s="35" t="e">
        <f>+BT196/(BT196+BU196)</f>
        <v>#REF!</v>
      </c>
      <c r="BW196" s="73" t="e">
        <f>SUM(BW179:BW195)</f>
        <v>#REF!</v>
      </c>
      <c r="BX196" s="74" t="e">
        <f>SUM(BX179:BX195)</f>
        <v>#REF!</v>
      </c>
      <c r="BY196" s="42"/>
      <c r="BZ196" s="42"/>
      <c r="CA196" s="42"/>
      <c r="CB196" s="42"/>
      <c r="CC196" s="42"/>
      <c r="CD196" s="42"/>
      <c r="CE196" s="42"/>
    </row>
    <row r="197" spans="1:83" ht="15" thickBot="1" x14ac:dyDescent="0.35">
      <c r="A197" s="42"/>
      <c r="B197" s="26"/>
      <c r="C197" s="108"/>
      <c r="D197" s="108"/>
      <c r="E197" s="108"/>
      <c r="F197" s="112"/>
      <c r="G197" s="109"/>
      <c r="H197" s="108"/>
      <c r="I197" s="108"/>
      <c r="J197" s="110"/>
      <c r="K197" s="108"/>
      <c r="L197" s="108"/>
      <c r="M197" s="108"/>
      <c r="N197" s="108"/>
      <c r="O197" s="108"/>
      <c r="P197" s="108"/>
      <c r="Q197" s="110"/>
      <c r="R197" s="108"/>
      <c r="S197" s="108"/>
      <c r="T197" s="108"/>
      <c r="U197" s="108"/>
      <c r="V197" s="109"/>
      <c r="W197" s="108"/>
      <c r="X197" s="108"/>
      <c r="Y197" s="109"/>
      <c r="Z197" s="108"/>
      <c r="AA197" s="108"/>
      <c r="AB197" s="111"/>
      <c r="AC197" s="108"/>
      <c r="AD197" s="108"/>
      <c r="AE197" s="108"/>
      <c r="AF197" s="109"/>
      <c r="AG197" s="108"/>
      <c r="AH197" s="108"/>
      <c r="AI197" s="112"/>
      <c r="AJ197" s="109"/>
      <c r="AK197" s="110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75"/>
      <c r="BF197" s="76"/>
      <c r="BG197" s="77"/>
      <c r="BH197" s="78" t="e">
        <f>+BF196+BG196</f>
        <v>#REF!</v>
      </c>
      <c r="BI197" s="79" t="e">
        <f>+BI196/BH197</f>
        <v>#REF!</v>
      </c>
      <c r="BJ197" s="80" t="e">
        <f>+BJ196/BH197</f>
        <v>#REF!</v>
      </c>
      <c r="BK197" s="10"/>
      <c r="BL197" s="81"/>
      <c r="BM197" s="82"/>
      <c r="BN197" s="82"/>
      <c r="BO197" s="78" t="e">
        <f>+BM196+BN196</f>
        <v>#REF!</v>
      </c>
      <c r="BP197" s="79" t="e">
        <f>+BP196/BO197</f>
        <v>#REF!</v>
      </c>
      <c r="BQ197" s="80" t="e">
        <f>+BQ196/BO197</f>
        <v>#REF!</v>
      </c>
      <c r="BR197" s="42"/>
      <c r="BS197" s="83"/>
      <c r="BT197" s="84"/>
      <c r="BU197" s="84"/>
      <c r="BV197" s="78" t="e">
        <f>+BT196+BU196</f>
        <v>#REF!</v>
      </c>
      <c r="BW197" s="79" t="e">
        <f>+BW196/BV197</f>
        <v>#REF!</v>
      </c>
      <c r="BX197" s="80" t="e">
        <f>+BX196/BV197</f>
        <v>#REF!</v>
      </c>
      <c r="BY197" s="42"/>
      <c r="BZ197" s="42"/>
      <c r="CA197" s="42"/>
      <c r="CB197" s="42"/>
      <c r="CC197" s="42"/>
      <c r="CD197" s="42"/>
      <c r="CE197" s="42"/>
    </row>
    <row r="198" spans="1:83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</row>
    <row r="199" spans="1:83" x14ac:dyDescent="0.3">
      <c r="A199" s="7"/>
      <c r="B199" s="6"/>
      <c r="C199" s="6"/>
      <c r="D199" s="15"/>
      <c r="E199" s="1"/>
      <c r="F199" s="106"/>
      <c r="G199" s="107"/>
      <c r="H199" s="1"/>
      <c r="I199" s="1"/>
      <c r="J199" s="8"/>
      <c r="K199" s="1"/>
      <c r="L199" s="1"/>
      <c r="M199" s="56"/>
      <c r="N199" s="1"/>
      <c r="O199" s="1"/>
      <c r="P199" s="1"/>
      <c r="Q199" s="8"/>
      <c r="R199" s="1"/>
      <c r="S199" s="1"/>
      <c r="T199" s="1"/>
      <c r="U199" s="1"/>
      <c r="V199" s="107"/>
      <c r="W199" s="1"/>
      <c r="X199" s="1"/>
      <c r="Y199" s="107"/>
      <c r="Z199" s="1"/>
      <c r="AA199" s="1"/>
      <c r="AB199" s="9"/>
      <c r="AC199" s="1"/>
      <c r="AD199" s="1"/>
      <c r="AE199" s="1"/>
      <c r="AF199" s="107"/>
      <c r="AG199" s="1"/>
      <c r="AH199" s="1"/>
      <c r="AI199" s="1"/>
      <c r="AJ199" s="107"/>
      <c r="AK199" s="8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</row>
    <row r="200" spans="1:83" x14ac:dyDescent="0.3">
      <c r="A200" s="7"/>
      <c r="B200" s="108"/>
      <c r="C200" s="108"/>
      <c r="D200" s="108"/>
      <c r="E200" s="108"/>
      <c r="F200" s="108"/>
      <c r="G200" s="109"/>
      <c r="H200" s="108"/>
      <c r="I200" s="108"/>
      <c r="J200" s="110"/>
      <c r="K200" s="108"/>
      <c r="L200" s="108"/>
      <c r="M200" s="108"/>
      <c r="N200" s="108"/>
      <c r="O200" s="108"/>
      <c r="P200" s="108"/>
      <c r="Q200" s="110"/>
      <c r="R200" s="108"/>
      <c r="S200" s="108"/>
      <c r="T200" s="108"/>
      <c r="U200" s="108"/>
      <c r="V200" s="109"/>
      <c r="W200" s="108"/>
      <c r="X200" s="108"/>
      <c r="Y200" s="109"/>
      <c r="Z200" s="108"/>
      <c r="AA200" s="108"/>
      <c r="AB200" s="111"/>
      <c r="AC200" s="108"/>
      <c r="AD200" s="108"/>
      <c r="AE200" s="108"/>
      <c r="AF200" s="109"/>
      <c r="AG200" s="108"/>
      <c r="AH200" s="108"/>
      <c r="AI200" s="108"/>
      <c r="AJ200" s="109"/>
      <c r="AK200" s="110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</row>
    <row r="201" spans="1:83" x14ac:dyDescent="0.3">
      <c r="A201" s="7"/>
      <c r="B201" s="6"/>
      <c r="C201" s="6"/>
      <c r="D201" s="15"/>
      <c r="E201" s="1"/>
      <c r="F201" s="106"/>
      <c r="G201" s="107"/>
      <c r="H201" s="1"/>
      <c r="I201" s="1"/>
      <c r="J201" s="8"/>
      <c r="K201" s="1"/>
      <c r="L201" s="1"/>
      <c r="M201" s="56"/>
      <c r="N201" s="1"/>
      <c r="O201" s="1"/>
      <c r="P201" s="1"/>
      <c r="Q201" s="8"/>
      <c r="R201" s="1"/>
      <c r="S201" s="1"/>
      <c r="T201" s="1"/>
      <c r="U201" s="1"/>
      <c r="V201" s="107"/>
      <c r="W201" s="1"/>
      <c r="X201" s="1"/>
      <c r="Y201" s="107"/>
      <c r="Z201" s="1"/>
      <c r="AA201" s="1"/>
      <c r="AB201" s="9"/>
      <c r="AC201" s="1"/>
      <c r="AD201" s="1"/>
      <c r="AE201" s="1"/>
      <c r="AF201" s="107"/>
      <c r="AG201" s="1"/>
      <c r="AH201" s="1"/>
      <c r="AI201" s="1"/>
      <c r="AJ201" s="107"/>
      <c r="AK201" s="8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</row>
    <row r="202" spans="1:83" x14ac:dyDescent="0.3">
      <c r="A202" s="7"/>
      <c r="B202" s="6"/>
      <c r="C202" s="6"/>
      <c r="D202" s="15"/>
      <c r="E202" s="1"/>
      <c r="F202" s="106"/>
      <c r="G202" s="107"/>
      <c r="H202" s="1"/>
      <c r="I202" s="1"/>
      <c r="J202" s="8"/>
      <c r="K202" s="1"/>
      <c r="L202" s="1"/>
      <c r="M202" s="1"/>
      <c r="N202" s="1"/>
      <c r="O202" s="1"/>
      <c r="P202" s="1"/>
      <c r="Q202" s="8"/>
      <c r="R202" s="1"/>
      <c r="S202" s="1"/>
      <c r="T202" s="1"/>
      <c r="U202" s="1"/>
      <c r="V202" s="107"/>
      <c r="W202" s="1"/>
      <c r="X202" s="1"/>
      <c r="Y202" s="107"/>
      <c r="Z202" s="1"/>
      <c r="AA202" s="1"/>
      <c r="AB202" s="9"/>
      <c r="AC202" s="1"/>
      <c r="AD202" s="1"/>
      <c r="AE202" s="1"/>
      <c r="AF202" s="107"/>
      <c r="AG202" s="1"/>
      <c r="AH202" s="1"/>
      <c r="AI202" s="1"/>
      <c r="AJ202" s="107"/>
      <c r="AK202" s="8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</row>
    <row r="203" spans="1:83" x14ac:dyDescent="0.3">
      <c r="A203" s="7"/>
      <c r="B203" s="6"/>
      <c r="C203" s="6"/>
      <c r="D203" s="15"/>
      <c r="E203" s="1"/>
      <c r="F203" s="106"/>
      <c r="G203" s="107"/>
      <c r="H203" s="1"/>
      <c r="I203" s="1"/>
      <c r="J203" s="8"/>
      <c r="K203" s="1"/>
      <c r="L203" s="1"/>
      <c r="M203" s="1"/>
      <c r="N203" s="1"/>
      <c r="O203" s="1"/>
      <c r="P203" s="1"/>
      <c r="Q203" s="8"/>
      <c r="R203" s="1"/>
      <c r="S203" s="1"/>
      <c r="T203" s="1"/>
      <c r="U203" s="1"/>
      <c r="V203" s="107"/>
      <c r="W203" s="1"/>
      <c r="X203" s="1"/>
      <c r="Y203" s="107"/>
      <c r="Z203" s="1"/>
      <c r="AA203" s="1"/>
      <c r="AB203" s="9"/>
      <c r="AC203" s="1"/>
      <c r="AD203" s="1"/>
      <c r="AE203" s="1"/>
      <c r="AF203" s="107"/>
      <c r="AG203" s="1"/>
      <c r="AH203" s="1"/>
      <c r="AI203" s="1"/>
      <c r="AJ203" s="107"/>
      <c r="AK203" s="8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</row>
    <row r="204" spans="1:83" x14ac:dyDescent="0.3">
      <c r="A204" s="7"/>
      <c r="B204" s="26"/>
      <c r="C204" s="108"/>
      <c r="D204" s="108"/>
      <c r="E204" s="108"/>
      <c r="F204" s="112"/>
      <c r="G204" s="109"/>
      <c r="H204" s="108"/>
      <c r="I204" s="108"/>
      <c r="J204" s="110"/>
      <c r="K204" s="108"/>
      <c r="L204" s="108"/>
      <c r="M204" s="108"/>
      <c r="N204" s="108"/>
      <c r="O204" s="108"/>
      <c r="P204" s="108"/>
      <c r="Q204" s="110"/>
      <c r="R204" s="108"/>
      <c r="S204" s="108"/>
      <c r="T204" s="108"/>
      <c r="U204" s="108"/>
      <c r="V204" s="109"/>
      <c r="W204" s="108"/>
      <c r="X204" s="108"/>
      <c r="Y204" s="109"/>
      <c r="Z204" s="108"/>
      <c r="AA204" s="108"/>
      <c r="AB204" s="111"/>
      <c r="AC204" s="108"/>
      <c r="AD204" s="108"/>
      <c r="AE204" s="108"/>
      <c r="AF204" s="109"/>
      <c r="AG204" s="108"/>
      <c r="AH204" s="108"/>
      <c r="AI204" s="112"/>
      <c r="AJ204" s="109"/>
      <c r="AK204" s="110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</row>
    <row r="205" spans="1:83" x14ac:dyDescent="0.3">
      <c r="A205" s="7"/>
      <c r="B205" s="6"/>
      <c r="C205" s="6"/>
      <c r="D205" s="15"/>
      <c r="E205" s="1"/>
      <c r="F205" s="106"/>
      <c r="G205" s="107"/>
      <c r="H205" s="1"/>
      <c r="I205" s="1"/>
      <c r="J205" s="8"/>
      <c r="K205" s="1"/>
      <c r="L205" s="1"/>
      <c r="M205" s="1"/>
      <c r="N205" s="1"/>
      <c r="O205" s="1"/>
      <c r="P205" s="1"/>
      <c r="Q205" s="8"/>
      <c r="R205" s="1"/>
      <c r="S205" s="1"/>
      <c r="T205" s="1"/>
      <c r="U205" s="1"/>
      <c r="V205" s="107"/>
      <c r="W205" s="1"/>
      <c r="X205" s="1"/>
      <c r="Y205" s="107"/>
      <c r="Z205" s="1"/>
      <c r="AA205" s="1"/>
      <c r="AB205" s="9"/>
      <c r="AC205" s="1"/>
      <c r="AD205" s="1"/>
      <c r="AE205" s="1"/>
      <c r="AF205" s="107"/>
      <c r="AG205" s="1"/>
      <c r="AH205" s="1"/>
      <c r="AI205" s="1"/>
      <c r="AJ205" s="107"/>
      <c r="AK205" s="8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</row>
    <row r="206" spans="1:83" x14ac:dyDescent="0.3">
      <c r="A206" s="7"/>
      <c r="B206" s="6"/>
      <c r="C206" s="6"/>
      <c r="D206" s="15"/>
      <c r="E206" s="1"/>
      <c r="F206" s="106"/>
      <c r="G206" s="107"/>
      <c r="H206" s="1"/>
      <c r="I206" s="1"/>
      <c r="J206" s="8"/>
      <c r="K206" s="1"/>
      <c r="L206" s="1"/>
      <c r="M206" s="1"/>
      <c r="N206" s="1"/>
      <c r="O206" s="1"/>
      <c r="P206" s="1"/>
      <c r="Q206" s="8"/>
      <c r="R206" s="1"/>
      <c r="S206" s="1"/>
      <c r="T206" s="1"/>
      <c r="U206" s="1"/>
      <c r="V206" s="107"/>
      <c r="W206" s="1"/>
      <c r="X206" s="1"/>
      <c r="Y206" s="107"/>
      <c r="Z206" s="1"/>
      <c r="AA206" s="1"/>
      <c r="AB206" s="9"/>
      <c r="AC206" s="1"/>
      <c r="AD206" s="1"/>
      <c r="AE206" s="1"/>
      <c r="AF206" s="107"/>
      <c r="AG206" s="1"/>
      <c r="AH206" s="1"/>
      <c r="AI206" s="1"/>
      <c r="AJ206" s="107"/>
      <c r="AK206" s="8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</row>
    <row r="207" spans="1:83" x14ac:dyDescent="0.3">
      <c r="A207" s="7"/>
      <c r="B207" s="108"/>
      <c r="C207" s="108"/>
      <c r="D207" s="108"/>
      <c r="E207" s="108"/>
      <c r="F207" s="108"/>
      <c r="G207" s="109"/>
      <c r="H207" s="108"/>
      <c r="I207" s="108"/>
      <c r="J207" s="110"/>
      <c r="K207" s="108"/>
      <c r="L207" s="108"/>
      <c r="M207" s="108"/>
      <c r="N207" s="108"/>
      <c r="O207" s="108"/>
      <c r="P207" s="108"/>
      <c r="Q207" s="110"/>
      <c r="R207" s="108"/>
      <c r="S207" s="108"/>
      <c r="T207" s="108"/>
      <c r="U207" s="108"/>
      <c r="V207" s="109"/>
      <c r="W207" s="108"/>
      <c r="X207" s="108"/>
      <c r="Y207" s="109"/>
      <c r="Z207" s="108"/>
      <c r="AA207" s="108"/>
      <c r="AB207" s="111"/>
      <c r="AC207" s="108"/>
      <c r="AD207" s="108"/>
      <c r="AE207" s="108"/>
      <c r="AF207" s="109"/>
      <c r="AG207" s="108"/>
      <c r="AH207" s="108"/>
      <c r="AI207" s="108"/>
      <c r="AJ207" s="109"/>
      <c r="AK207" s="110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</row>
    <row r="208" spans="1:83" x14ac:dyDescent="0.3">
      <c r="A208" s="7"/>
      <c r="B208" s="6"/>
      <c r="C208" s="6"/>
      <c r="D208" s="15"/>
      <c r="E208" s="1"/>
      <c r="F208" s="106"/>
      <c r="G208" s="107"/>
      <c r="H208" s="1"/>
      <c r="I208" s="1"/>
      <c r="J208" s="8"/>
      <c r="K208" s="1"/>
      <c r="L208" s="1"/>
      <c r="M208" s="1"/>
      <c r="N208" s="1"/>
      <c r="O208" s="1"/>
      <c r="P208" s="1"/>
      <c r="Q208" s="8"/>
      <c r="R208" s="1"/>
      <c r="S208" s="1"/>
      <c r="T208" s="1"/>
      <c r="U208" s="1"/>
      <c r="V208" s="107"/>
      <c r="W208" s="1"/>
      <c r="X208" s="1"/>
      <c r="Y208" s="107"/>
      <c r="Z208" s="1"/>
      <c r="AA208" s="1"/>
      <c r="AB208" s="9"/>
      <c r="AC208" s="1"/>
      <c r="AD208" s="1"/>
      <c r="AE208" s="1"/>
      <c r="AF208" s="107"/>
      <c r="AG208" s="1"/>
      <c r="AH208" s="1"/>
      <c r="AI208" s="1"/>
      <c r="AJ208" s="107"/>
      <c r="AK208" s="8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</row>
    <row r="209" spans="1:83" x14ac:dyDescent="0.3">
      <c r="A209" s="7"/>
      <c r="B209" s="6"/>
      <c r="C209" s="6"/>
      <c r="D209" s="15"/>
      <c r="E209" s="1"/>
      <c r="F209" s="106"/>
      <c r="G209" s="107"/>
      <c r="H209" s="1"/>
      <c r="I209" s="1"/>
      <c r="J209" s="8"/>
      <c r="K209" s="1"/>
      <c r="L209" s="1"/>
      <c r="M209" s="56"/>
      <c r="N209" s="1"/>
      <c r="O209" s="1"/>
      <c r="P209" s="1"/>
      <c r="Q209" s="8"/>
      <c r="R209" s="1"/>
      <c r="S209" s="1"/>
      <c r="T209" s="1"/>
      <c r="U209" s="1"/>
      <c r="V209" s="107"/>
      <c r="W209" s="1"/>
      <c r="X209" s="1"/>
      <c r="Y209" s="107"/>
      <c r="Z209" s="1"/>
      <c r="AA209" s="1"/>
      <c r="AB209" s="9"/>
      <c r="AC209" s="1"/>
      <c r="AD209" s="1"/>
      <c r="AE209" s="1"/>
      <c r="AF209" s="107"/>
      <c r="AG209" s="1"/>
      <c r="AH209" s="1"/>
      <c r="AI209" s="1"/>
      <c r="AJ209" s="107"/>
      <c r="AK209" s="8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</row>
    <row r="210" spans="1:83" x14ac:dyDescent="0.3">
      <c r="A210" s="7"/>
      <c r="B210" s="108"/>
      <c r="C210" s="108"/>
      <c r="D210" s="108"/>
      <c r="E210" s="108"/>
      <c r="F210" s="108"/>
      <c r="G210" s="109"/>
      <c r="H210" s="108"/>
      <c r="I210" s="108"/>
      <c r="J210" s="110"/>
      <c r="K210" s="108"/>
      <c r="L210" s="108"/>
      <c r="M210" s="108"/>
      <c r="N210" s="108"/>
      <c r="O210" s="108"/>
      <c r="P210" s="108"/>
      <c r="Q210" s="110"/>
      <c r="R210" s="108"/>
      <c r="S210" s="108"/>
      <c r="T210" s="108"/>
      <c r="U210" s="108"/>
      <c r="V210" s="109"/>
      <c r="W210" s="108"/>
      <c r="X210" s="108"/>
      <c r="Y210" s="109"/>
      <c r="Z210" s="108"/>
      <c r="AA210" s="108"/>
      <c r="AB210" s="111"/>
      <c r="AC210" s="108"/>
      <c r="AD210" s="108"/>
      <c r="AE210" s="108"/>
      <c r="AF210" s="109"/>
      <c r="AG210" s="108"/>
      <c r="AH210" s="108"/>
      <c r="AI210" s="108"/>
      <c r="AJ210" s="109"/>
      <c r="AK210" s="110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</row>
    <row r="211" spans="1:83" x14ac:dyDescent="0.3">
      <c r="A211" s="7"/>
      <c r="B211" s="6"/>
      <c r="C211" s="6"/>
      <c r="D211" s="15"/>
      <c r="E211" s="1"/>
      <c r="F211" s="106"/>
      <c r="G211" s="107"/>
      <c r="H211" s="1"/>
      <c r="I211" s="1"/>
      <c r="J211" s="8"/>
      <c r="K211" s="1"/>
      <c r="L211" s="1"/>
      <c r="M211" s="56"/>
      <c r="N211" s="1"/>
      <c r="O211" s="1"/>
      <c r="P211" s="1"/>
      <c r="Q211" s="8"/>
      <c r="R211" s="1"/>
      <c r="S211" s="1"/>
      <c r="T211" s="1"/>
      <c r="U211" s="1"/>
      <c r="V211" s="107"/>
      <c r="W211" s="1"/>
      <c r="X211" s="1"/>
      <c r="Y211" s="107"/>
      <c r="Z211" s="1"/>
      <c r="AA211" s="1"/>
      <c r="AB211" s="9"/>
      <c r="AC211" s="1"/>
      <c r="AD211" s="1"/>
      <c r="AE211" s="1"/>
      <c r="AF211" s="107"/>
      <c r="AG211" s="1"/>
      <c r="AH211" s="1"/>
      <c r="AI211" s="1"/>
      <c r="AJ211" s="107"/>
      <c r="AK211" s="8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</row>
    <row r="212" spans="1:83" x14ac:dyDescent="0.3">
      <c r="A212" s="7"/>
      <c r="B212" s="6"/>
      <c r="C212" s="6"/>
      <c r="D212" s="15"/>
      <c r="E212" s="1"/>
      <c r="F212" s="106"/>
      <c r="G212" s="107"/>
      <c r="H212" s="1"/>
      <c r="I212" s="1"/>
      <c r="J212" s="8"/>
      <c r="K212" s="1"/>
      <c r="L212" s="1"/>
      <c r="M212" s="1"/>
      <c r="N212" s="1"/>
      <c r="O212" s="1"/>
      <c r="P212" s="1"/>
      <c r="Q212" s="8"/>
      <c r="R212" s="1"/>
      <c r="S212" s="1"/>
      <c r="T212" s="1"/>
      <c r="U212" s="1"/>
      <c r="V212" s="107"/>
      <c r="W212" s="1"/>
      <c r="X212" s="1"/>
      <c r="Y212" s="107"/>
      <c r="Z212" s="1"/>
      <c r="AA212" s="1"/>
      <c r="AB212" s="9"/>
      <c r="AC212" s="1"/>
      <c r="AD212" s="1"/>
      <c r="AE212" s="1"/>
      <c r="AF212" s="107"/>
      <c r="AG212" s="1"/>
      <c r="AH212" s="1"/>
      <c r="AI212" s="1"/>
      <c r="AJ212" s="107"/>
      <c r="AK212" s="8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</row>
    <row r="213" spans="1:83" x14ac:dyDescent="0.3">
      <c r="A213" s="7"/>
      <c r="B213" s="108"/>
      <c r="C213" s="108"/>
      <c r="D213" s="108"/>
      <c r="E213" s="108"/>
      <c r="F213" s="108"/>
      <c r="G213" s="109"/>
      <c r="H213" s="108"/>
      <c r="I213" s="108"/>
      <c r="J213" s="110"/>
      <c r="K213" s="108"/>
      <c r="L213" s="108"/>
      <c r="M213" s="108"/>
      <c r="N213" s="108"/>
      <c r="O213" s="108"/>
      <c r="P213" s="108"/>
      <c r="Q213" s="110"/>
      <c r="R213" s="108"/>
      <c r="S213" s="108"/>
      <c r="T213" s="108"/>
      <c r="U213" s="108"/>
      <c r="V213" s="109"/>
      <c r="W213" s="108"/>
      <c r="X213" s="108"/>
      <c r="Y213" s="109"/>
      <c r="Z213" s="108"/>
      <c r="AA213" s="108"/>
      <c r="AB213" s="111"/>
      <c r="AC213" s="108"/>
      <c r="AD213" s="108"/>
      <c r="AE213" s="108"/>
      <c r="AF213" s="109"/>
      <c r="AG213" s="108"/>
      <c r="AH213" s="108"/>
      <c r="AI213" s="108"/>
      <c r="AJ213" s="109"/>
      <c r="AK213" s="110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</row>
    <row r="214" spans="1:83" x14ac:dyDescent="0.3">
      <c r="A214" s="7"/>
      <c r="B214" s="6"/>
      <c r="C214" s="6"/>
      <c r="D214" s="15"/>
      <c r="E214" s="1"/>
      <c r="F214" s="106"/>
      <c r="G214" s="107"/>
      <c r="H214" s="1"/>
      <c r="I214" s="1"/>
      <c r="J214" s="8"/>
      <c r="K214" s="1"/>
      <c r="L214" s="1"/>
      <c r="M214" s="1"/>
      <c r="N214" s="1"/>
      <c r="O214" s="1"/>
      <c r="P214" s="1"/>
      <c r="Q214" s="8"/>
      <c r="R214" s="1"/>
      <c r="S214" s="1"/>
      <c r="T214" s="1"/>
      <c r="U214" s="1"/>
      <c r="V214" s="107"/>
      <c r="W214" s="1"/>
      <c r="X214" s="1"/>
      <c r="Y214" s="107"/>
      <c r="Z214" s="1"/>
      <c r="AA214" s="1"/>
      <c r="AB214" s="9"/>
      <c r="AC214" s="1"/>
      <c r="AD214" s="1"/>
      <c r="AE214" s="1"/>
      <c r="AF214" s="107"/>
      <c r="AG214" s="1"/>
      <c r="AH214" s="1"/>
      <c r="AI214" s="1"/>
      <c r="AJ214" s="107"/>
      <c r="AK214" s="8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</row>
    <row r="215" spans="1:83" x14ac:dyDescent="0.3">
      <c r="A215" s="7"/>
      <c r="B215" s="6"/>
      <c r="C215" s="6"/>
      <c r="D215" s="15"/>
      <c r="E215" s="1"/>
      <c r="F215" s="106"/>
      <c r="G215" s="107"/>
      <c r="H215" s="1"/>
      <c r="I215" s="1"/>
      <c r="J215" s="8"/>
      <c r="K215" s="1"/>
      <c r="L215" s="1"/>
      <c r="M215" s="1"/>
      <c r="N215" s="1"/>
      <c r="O215" s="1"/>
      <c r="P215" s="1"/>
      <c r="Q215" s="8"/>
      <c r="R215" s="1"/>
      <c r="S215" s="1"/>
      <c r="T215" s="1"/>
      <c r="U215" s="1"/>
      <c r="V215" s="107"/>
      <c r="W215" s="1"/>
      <c r="X215" s="1"/>
      <c r="Y215" s="107"/>
      <c r="Z215" s="1"/>
      <c r="AA215" s="1"/>
      <c r="AB215" s="9"/>
      <c r="AC215" s="1"/>
      <c r="AD215" s="1"/>
      <c r="AE215" s="1"/>
      <c r="AF215" s="107"/>
      <c r="AG215" s="1"/>
      <c r="AH215" s="1"/>
      <c r="AI215" s="1"/>
      <c r="AJ215" s="107"/>
      <c r="AK215" s="8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</row>
    <row r="216" spans="1:83" x14ac:dyDescent="0.3">
      <c r="A216" s="7"/>
      <c r="B216" s="108"/>
      <c r="C216" s="108"/>
      <c r="D216" s="108"/>
      <c r="E216" s="108"/>
      <c r="F216" s="108"/>
      <c r="G216" s="109"/>
      <c r="H216" s="108"/>
      <c r="I216" s="108"/>
      <c r="J216" s="110"/>
      <c r="K216" s="108"/>
      <c r="L216" s="108"/>
      <c r="M216" s="108"/>
      <c r="N216" s="108"/>
      <c r="O216" s="108"/>
      <c r="P216" s="108"/>
      <c r="Q216" s="110"/>
      <c r="R216" s="108"/>
      <c r="S216" s="108"/>
      <c r="T216" s="108"/>
      <c r="U216" s="108"/>
      <c r="V216" s="109"/>
      <c r="W216" s="108"/>
      <c r="X216" s="108"/>
      <c r="Y216" s="109"/>
      <c r="Z216" s="108"/>
      <c r="AA216" s="108"/>
      <c r="AB216" s="111"/>
      <c r="AC216" s="108"/>
      <c r="AD216" s="108"/>
      <c r="AE216" s="108"/>
      <c r="AF216" s="109"/>
      <c r="AG216" s="108"/>
      <c r="AH216" s="108"/>
      <c r="AI216" s="108"/>
      <c r="AJ216" s="109"/>
      <c r="AK216" s="110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</row>
    <row r="217" spans="1:83" x14ac:dyDescent="0.3">
      <c r="A217" s="7"/>
      <c r="B217" s="6"/>
      <c r="C217" s="6"/>
      <c r="D217" s="15"/>
      <c r="E217" s="1"/>
      <c r="F217" s="106"/>
      <c r="G217" s="107"/>
      <c r="H217" s="1"/>
      <c r="I217" s="1"/>
      <c r="J217" s="8"/>
      <c r="K217" s="1"/>
      <c r="L217" s="1"/>
      <c r="M217" s="1"/>
      <c r="N217" s="1"/>
      <c r="O217" s="1"/>
      <c r="P217" s="1"/>
      <c r="Q217" s="8"/>
      <c r="R217" s="1"/>
      <c r="S217" s="1"/>
      <c r="T217" s="1"/>
      <c r="U217" s="1"/>
      <c r="V217" s="107"/>
      <c r="W217" s="1"/>
      <c r="X217" s="1"/>
      <c r="Y217" s="107"/>
      <c r="Z217" s="1"/>
      <c r="AA217" s="1"/>
      <c r="AB217" s="9"/>
      <c r="AC217" s="1"/>
      <c r="AD217" s="1"/>
      <c r="AE217" s="1"/>
      <c r="AF217" s="107"/>
      <c r="AG217" s="1"/>
      <c r="AH217" s="1"/>
      <c r="AI217" s="1"/>
      <c r="AJ217" s="107"/>
      <c r="AK217" s="8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</row>
    <row r="218" spans="1:83" x14ac:dyDescent="0.3">
      <c r="A218" s="7"/>
      <c r="B218" s="6"/>
      <c r="C218" s="6"/>
      <c r="D218" s="15"/>
      <c r="E218" s="1"/>
      <c r="F218" s="106"/>
      <c r="G218" s="107"/>
      <c r="H218" s="1"/>
      <c r="I218" s="1"/>
      <c r="J218" s="8"/>
      <c r="K218" s="1"/>
      <c r="L218" s="1"/>
      <c r="M218" s="1"/>
      <c r="N218" s="1"/>
      <c r="O218" s="1"/>
      <c r="P218" s="1"/>
      <c r="Q218" s="8"/>
      <c r="R218" s="1"/>
      <c r="S218" s="1"/>
      <c r="T218" s="1"/>
      <c r="U218" s="1"/>
      <c r="V218" s="107"/>
      <c r="W218" s="1"/>
      <c r="X218" s="1"/>
      <c r="Y218" s="107"/>
      <c r="Z218" s="1"/>
      <c r="AA218" s="1"/>
      <c r="AB218" s="9"/>
      <c r="AC218" s="1"/>
      <c r="AD218" s="1"/>
      <c r="AE218" s="1"/>
      <c r="AF218" s="107"/>
      <c r="AG218" s="1"/>
      <c r="AH218" s="1"/>
      <c r="AI218" s="1"/>
      <c r="AJ218" s="107"/>
      <c r="AK218" s="8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</row>
    <row r="219" spans="1:83" x14ac:dyDescent="0.3">
      <c r="A219" s="7"/>
      <c r="B219" s="108"/>
      <c r="C219" s="108"/>
      <c r="D219" s="108"/>
      <c r="E219" s="108"/>
      <c r="F219" s="108"/>
      <c r="G219" s="109"/>
      <c r="H219" s="108"/>
      <c r="I219" s="108"/>
      <c r="J219" s="110"/>
      <c r="K219" s="108"/>
      <c r="L219" s="108"/>
      <c r="M219" s="108"/>
      <c r="N219" s="108"/>
      <c r="O219" s="108"/>
      <c r="P219" s="108"/>
      <c r="Q219" s="110"/>
      <c r="R219" s="108"/>
      <c r="S219" s="108"/>
      <c r="T219" s="108"/>
      <c r="U219" s="108"/>
      <c r="V219" s="109"/>
      <c r="W219" s="108"/>
      <c r="X219" s="108"/>
      <c r="Y219" s="109"/>
      <c r="Z219" s="108"/>
      <c r="AA219" s="108"/>
      <c r="AB219" s="111"/>
      <c r="AC219" s="108"/>
      <c r="AD219" s="108"/>
      <c r="AE219" s="108"/>
      <c r="AF219" s="109"/>
      <c r="AG219" s="108"/>
      <c r="AH219" s="108"/>
      <c r="AI219" s="108"/>
      <c r="AJ219" s="109"/>
      <c r="AK219" s="110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</row>
    <row r="220" spans="1:83" x14ac:dyDescent="0.3">
      <c r="A220" s="7"/>
      <c r="B220" s="6"/>
      <c r="C220" s="6"/>
      <c r="D220" s="15"/>
      <c r="E220" s="1"/>
      <c r="F220" s="106"/>
      <c r="G220" s="107"/>
      <c r="H220" s="1"/>
      <c r="I220" s="1"/>
      <c r="J220" s="8"/>
      <c r="K220" s="1"/>
      <c r="L220" s="1"/>
      <c r="M220" s="1"/>
      <c r="N220" s="1"/>
      <c r="O220" s="1"/>
      <c r="P220" s="1"/>
      <c r="Q220" s="8"/>
      <c r="R220" s="1"/>
      <c r="S220" s="1"/>
      <c r="T220" s="1"/>
      <c r="U220" s="1"/>
      <c r="V220" s="107"/>
      <c r="W220" s="1"/>
      <c r="X220" s="1"/>
      <c r="Y220" s="107"/>
      <c r="Z220" s="1"/>
      <c r="AA220" s="1"/>
      <c r="AB220" s="9"/>
      <c r="AC220" s="1"/>
      <c r="AD220" s="1"/>
      <c r="AE220" s="1"/>
      <c r="AF220" s="107"/>
      <c r="AG220" s="1"/>
      <c r="AH220" s="1"/>
      <c r="AI220" s="1"/>
      <c r="AJ220" s="107"/>
      <c r="AK220" s="8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</row>
    <row r="221" spans="1:83" x14ac:dyDescent="0.3">
      <c r="A221" s="7"/>
      <c r="B221" s="6"/>
      <c r="C221" s="6"/>
      <c r="D221" s="15"/>
      <c r="E221" s="1"/>
      <c r="F221" s="106"/>
      <c r="G221" s="107"/>
      <c r="H221" s="1"/>
      <c r="I221" s="1"/>
      <c r="J221" s="8"/>
      <c r="K221" s="1"/>
      <c r="L221" s="1"/>
      <c r="M221" s="1"/>
      <c r="N221" s="1"/>
      <c r="O221" s="1"/>
      <c r="P221" s="1"/>
      <c r="Q221" s="8"/>
      <c r="R221" s="1"/>
      <c r="S221" s="1"/>
      <c r="T221" s="1"/>
      <c r="U221" s="1"/>
      <c r="V221" s="107"/>
      <c r="W221" s="1"/>
      <c r="X221" s="1"/>
      <c r="Y221" s="107"/>
      <c r="Z221" s="1"/>
      <c r="AA221" s="1"/>
      <c r="AB221" s="9"/>
      <c r="AC221" s="1"/>
      <c r="AD221" s="1"/>
      <c r="AE221" s="1"/>
      <c r="AF221" s="107"/>
      <c r="AG221" s="1"/>
      <c r="AH221" s="1"/>
      <c r="AI221" s="1"/>
      <c r="AJ221" s="107"/>
      <c r="AK221" s="8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</row>
    <row r="222" spans="1:83" x14ac:dyDescent="0.3">
      <c r="A222" s="7"/>
      <c r="B222" s="6"/>
      <c r="C222" s="6"/>
      <c r="D222" s="15"/>
      <c r="E222" s="1"/>
      <c r="F222" s="106"/>
      <c r="G222" s="107"/>
      <c r="H222" s="1"/>
      <c r="I222" s="1"/>
      <c r="J222" s="8"/>
      <c r="K222" s="1"/>
      <c r="L222" s="1"/>
      <c r="M222" s="1"/>
      <c r="N222" s="1"/>
      <c r="O222" s="1"/>
      <c r="P222" s="1"/>
      <c r="Q222" s="8"/>
      <c r="R222" s="1"/>
      <c r="S222" s="1"/>
      <c r="T222" s="1"/>
      <c r="U222" s="1"/>
      <c r="V222" s="107"/>
      <c r="W222" s="1"/>
      <c r="X222" s="1"/>
      <c r="Y222" s="107"/>
      <c r="Z222" s="1"/>
      <c r="AA222" s="1"/>
      <c r="AB222" s="9"/>
      <c r="AC222" s="1"/>
      <c r="AD222" s="1"/>
      <c r="AE222" s="1"/>
      <c r="AF222" s="107"/>
      <c r="AG222" s="1"/>
      <c r="AH222" s="1"/>
      <c r="AI222" s="1"/>
      <c r="AJ222" s="107"/>
      <c r="AK222" s="8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</row>
    <row r="223" spans="1:83" x14ac:dyDescent="0.3">
      <c r="A223" s="7"/>
      <c r="B223" s="26"/>
      <c r="C223" s="108"/>
      <c r="D223" s="108"/>
      <c r="E223" s="108"/>
      <c r="F223" s="112"/>
      <c r="G223" s="109"/>
      <c r="H223" s="108"/>
      <c r="I223" s="108"/>
      <c r="J223" s="110"/>
      <c r="K223" s="108"/>
      <c r="L223" s="108"/>
      <c r="M223" s="108"/>
      <c r="N223" s="108"/>
      <c r="O223" s="108"/>
      <c r="P223" s="108"/>
      <c r="Q223" s="110"/>
      <c r="R223" s="108"/>
      <c r="S223" s="108"/>
      <c r="T223" s="108"/>
      <c r="U223" s="108"/>
      <c r="V223" s="109"/>
      <c r="W223" s="108"/>
      <c r="X223" s="108"/>
      <c r="Y223" s="109"/>
      <c r="Z223" s="108"/>
      <c r="AA223" s="108"/>
      <c r="AB223" s="111"/>
      <c r="AC223" s="108"/>
      <c r="AD223" s="108"/>
      <c r="AE223" s="108"/>
      <c r="AF223" s="109"/>
      <c r="AG223" s="108"/>
      <c r="AH223" s="108"/>
      <c r="AI223" s="112"/>
      <c r="AJ223" s="109"/>
      <c r="AK223" s="110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</row>
    <row r="224" spans="1:83" x14ac:dyDescent="0.3">
      <c r="A224" s="7"/>
      <c r="B224" s="6"/>
      <c r="C224" s="6"/>
      <c r="D224" s="15"/>
      <c r="E224" s="1"/>
      <c r="F224" s="106"/>
      <c r="G224" s="107"/>
      <c r="H224" s="1"/>
      <c r="I224" s="1"/>
      <c r="J224" s="8"/>
      <c r="K224" s="1"/>
      <c r="L224" s="1"/>
      <c r="M224" s="1"/>
      <c r="N224" s="1"/>
      <c r="O224" s="1"/>
      <c r="P224" s="1"/>
      <c r="Q224" s="8"/>
      <c r="R224" s="1"/>
      <c r="S224" s="1"/>
      <c r="T224" s="1"/>
      <c r="U224" s="1"/>
      <c r="V224" s="107"/>
      <c r="W224" s="1"/>
      <c r="X224" s="1"/>
      <c r="Y224" s="107"/>
      <c r="Z224" s="1"/>
      <c r="AA224" s="1"/>
      <c r="AB224" s="9"/>
      <c r="AC224" s="1"/>
      <c r="AD224" s="1"/>
      <c r="AE224" s="1"/>
      <c r="AF224" s="107"/>
      <c r="AG224" s="1"/>
      <c r="AH224" s="1"/>
      <c r="AI224" s="1"/>
      <c r="AJ224" s="107"/>
      <c r="AK224" s="8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</row>
    <row r="225" spans="1:83" x14ac:dyDescent="0.3">
      <c r="A225" s="7"/>
      <c r="B225" s="6"/>
      <c r="C225" s="6"/>
      <c r="D225" s="15"/>
      <c r="E225" s="1"/>
      <c r="F225" s="106"/>
      <c r="G225" s="107"/>
      <c r="H225" s="1"/>
      <c r="I225" s="1"/>
      <c r="J225" s="8"/>
      <c r="K225" s="1"/>
      <c r="L225" s="1"/>
      <c r="M225" s="1"/>
      <c r="N225" s="1"/>
      <c r="O225" s="1"/>
      <c r="P225" s="1"/>
      <c r="Q225" s="8"/>
      <c r="R225" s="1"/>
      <c r="S225" s="1"/>
      <c r="T225" s="1"/>
      <c r="U225" s="1"/>
      <c r="V225" s="107"/>
      <c r="W225" s="1"/>
      <c r="X225" s="1"/>
      <c r="Y225" s="107"/>
      <c r="Z225" s="1"/>
      <c r="AA225" s="1"/>
      <c r="AB225" s="9"/>
      <c r="AC225" s="1"/>
      <c r="AD225" s="1"/>
      <c r="AE225" s="1"/>
      <c r="AF225" s="107"/>
      <c r="AG225" s="1"/>
      <c r="AH225" s="1"/>
      <c r="AI225" s="1"/>
      <c r="AJ225" s="107"/>
      <c r="AK225" s="8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</row>
    <row r="226" spans="1:83" x14ac:dyDescent="0.3">
      <c r="A226" s="7"/>
      <c r="B226" s="108"/>
      <c r="C226" s="108"/>
      <c r="D226" s="108"/>
      <c r="E226" s="108"/>
      <c r="F226" s="108"/>
      <c r="G226" s="109"/>
      <c r="H226" s="108"/>
      <c r="I226" s="108"/>
      <c r="J226" s="110"/>
      <c r="K226" s="108"/>
      <c r="L226" s="108"/>
      <c r="M226" s="108"/>
      <c r="N226" s="108"/>
      <c r="O226" s="108"/>
      <c r="P226" s="108"/>
      <c r="Q226" s="110"/>
      <c r="R226" s="108"/>
      <c r="S226" s="108"/>
      <c r="T226" s="108"/>
      <c r="U226" s="108"/>
      <c r="V226" s="109"/>
      <c r="W226" s="108"/>
      <c r="X226" s="108"/>
      <c r="Y226" s="109"/>
      <c r="Z226" s="108"/>
      <c r="AA226" s="108"/>
      <c r="AB226" s="111"/>
      <c r="AC226" s="108"/>
      <c r="AD226" s="108"/>
      <c r="AE226" s="108"/>
      <c r="AF226" s="109"/>
      <c r="AG226" s="108"/>
      <c r="AH226" s="108"/>
      <c r="AI226" s="108"/>
      <c r="AJ226" s="109"/>
      <c r="AK226" s="110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</row>
    <row r="227" spans="1:83" x14ac:dyDescent="0.3">
      <c r="A227" s="7"/>
      <c r="B227" s="6"/>
      <c r="C227" s="6"/>
      <c r="D227" s="15"/>
      <c r="E227" s="1"/>
      <c r="F227" s="106"/>
      <c r="G227" s="107"/>
      <c r="H227" s="1"/>
      <c r="I227" s="1"/>
      <c r="J227" s="8"/>
      <c r="K227" s="1"/>
      <c r="L227" s="1"/>
      <c r="M227" s="1"/>
      <c r="N227" s="1"/>
      <c r="O227" s="1"/>
      <c r="P227" s="1"/>
      <c r="Q227" s="8"/>
      <c r="R227" s="1"/>
      <c r="S227" s="1"/>
      <c r="T227" s="1"/>
      <c r="U227" s="1"/>
      <c r="V227" s="107"/>
      <c r="W227" s="1"/>
      <c r="X227" s="1"/>
      <c r="Y227" s="107"/>
      <c r="Z227" s="1"/>
      <c r="AA227" s="1"/>
      <c r="AB227" s="9"/>
      <c r="AC227" s="1"/>
      <c r="AD227" s="1"/>
      <c r="AE227" s="1"/>
      <c r="AF227" s="107"/>
      <c r="AG227" s="1"/>
      <c r="AH227" s="1"/>
      <c r="AI227" s="1"/>
      <c r="AJ227" s="107"/>
      <c r="AK227" s="8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</row>
    <row r="228" spans="1:83" x14ac:dyDescent="0.3">
      <c r="A228" s="7"/>
      <c r="B228" s="6"/>
      <c r="C228" s="6"/>
      <c r="D228" s="15"/>
      <c r="E228" s="1"/>
      <c r="F228" s="106"/>
      <c r="G228" s="107"/>
      <c r="H228" s="1"/>
      <c r="I228" s="1"/>
      <c r="J228" s="8"/>
      <c r="K228" s="1"/>
      <c r="L228" s="1"/>
      <c r="M228" s="56"/>
      <c r="N228" s="1"/>
      <c r="O228" s="1"/>
      <c r="P228" s="1"/>
      <c r="Q228" s="8"/>
      <c r="R228" s="1"/>
      <c r="S228" s="1"/>
      <c r="T228" s="1"/>
      <c r="U228" s="1"/>
      <c r="V228" s="107"/>
      <c r="W228" s="1"/>
      <c r="X228" s="1"/>
      <c r="Y228" s="107"/>
      <c r="Z228" s="1"/>
      <c r="AA228" s="1"/>
      <c r="AB228" s="9"/>
      <c r="AC228" s="1"/>
      <c r="AD228" s="1"/>
      <c r="AE228" s="1"/>
      <c r="AF228" s="107"/>
      <c r="AG228" s="1"/>
      <c r="AH228" s="1"/>
      <c r="AI228" s="1"/>
      <c r="AJ228" s="107"/>
      <c r="AK228" s="8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</row>
    <row r="229" spans="1:83" x14ac:dyDescent="0.3">
      <c r="A229" s="7"/>
      <c r="B229" s="108"/>
      <c r="C229" s="108"/>
      <c r="D229" s="108"/>
      <c r="E229" s="108"/>
      <c r="F229" s="108"/>
      <c r="G229" s="109"/>
      <c r="H229" s="108"/>
      <c r="I229" s="108"/>
      <c r="J229" s="110"/>
      <c r="K229" s="108"/>
      <c r="L229" s="108"/>
      <c r="M229" s="108"/>
      <c r="N229" s="108"/>
      <c r="O229" s="108"/>
      <c r="P229" s="108"/>
      <c r="Q229" s="110"/>
      <c r="R229" s="108"/>
      <c r="S229" s="108"/>
      <c r="T229" s="108"/>
      <c r="U229" s="108"/>
      <c r="V229" s="109"/>
      <c r="W229" s="108"/>
      <c r="X229" s="108"/>
      <c r="Y229" s="109"/>
      <c r="Z229" s="108"/>
      <c r="AA229" s="108"/>
      <c r="AB229" s="111"/>
      <c r="AC229" s="108"/>
      <c r="AD229" s="108"/>
      <c r="AE229" s="108"/>
      <c r="AF229" s="109"/>
      <c r="AG229" s="108"/>
      <c r="AH229" s="108"/>
      <c r="AI229" s="108"/>
      <c r="AJ229" s="109"/>
      <c r="AK229" s="110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</row>
    <row r="230" spans="1:83" x14ac:dyDescent="0.3">
      <c r="A230" s="7"/>
      <c r="B230" s="6"/>
      <c r="C230" s="6"/>
      <c r="D230" s="15"/>
      <c r="E230" s="1"/>
      <c r="F230" s="106"/>
      <c r="G230" s="107"/>
      <c r="H230" s="1"/>
      <c r="I230" s="1"/>
      <c r="J230" s="8"/>
      <c r="K230" s="1"/>
      <c r="L230" s="1"/>
      <c r="M230" s="56"/>
      <c r="N230" s="1"/>
      <c r="O230" s="1"/>
      <c r="P230" s="1"/>
      <c r="Q230" s="8"/>
      <c r="R230" s="1"/>
      <c r="S230" s="1"/>
      <c r="T230" s="1"/>
      <c r="U230" s="1"/>
      <c r="V230" s="107"/>
      <c r="W230" s="1"/>
      <c r="X230" s="1"/>
      <c r="Y230" s="107"/>
      <c r="Z230" s="1"/>
      <c r="AA230" s="1"/>
      <c r="AB230" s="9"/>
      <c r="AC230" s="1"/>
      <c r="AD230" s="1"/>
      <c r="AE230" s="1"/>
      <c r="AF230" s="107"/>
      <c r="AG230" s="1"/>
      <c r="AH230" s="1"/>
      <c r="AI230" s="1"/>
      <c r="AJ230" s="107"/>
      <c r="AK230" s="8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</row>
    <row r="231" spans="1:83" x14ac:dyDescent="0.3">
      <c r="A231" s="7"/>
      <c r="B231" s="6"/>
      <c r="C231" s="6"/>
      <c r="D231" s="15"/>
      <c r="E231" s="1"/>
      <c r="F231" s="106"/>
      <c r="G231" s="107"/>
      <c r="H231" s="1"/>
      <c r="I231" s="1"/>
      <c r="J231" s="8"/>
      <c r="K231" s="1"/>
      <c r="L231" s="1"/>
      <c r="M231" s="1"/>
      <c r="N231" s="1"/>
      <c r="O231" s="1"/>
      <c r="P231" s="1"/>
      <c r="Q231" s="8"/>
      <c r="R231" s="1"/>
      <c r="S231" s="1"/>
      <c r="T231" s="1"/>
      <c r="U231" s="1"/>
      <c r="V231" s="107"/>
      <c r="W231" s="1"/>
      <c r="X231" s="1"/>
      <c r="Y231" s="107"/>
      <c r="Z231" s="1"/>
      <c r="AA231" s="1"/>
      <c r="AB231" s="9"/>
      <c r="AC231" s="1"/>
      <c r="AD231" s="1"/>
      <c r="AE231" s="1"/>
      <c r="AF231" s="107"/>
      <c r="AG231" s="1"/>
      <c r="AH231" s="1"/>
      <c r="AI231" s="1"/>
      <c r="AJ231" s="107"/>
      <c r="AK231" s="8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</row>
    <row r="232" spans="1:83" x14ac:dyDescent="0.3">
      <c r="A232" s="7"/>
      <c r="B232" s="108"/>
      <c r="C232" s="108"/>
      <c r="D232" s="108"/>
      <c r="E232" s="108"/>
      <c r="F232" s="108"/>
      <c r="G232" s="109"/>
      <c r="H232" s="108"/>
      <c r="I232" s="108"/>
      <c r="J232" s="110"/>
      <c r="K232" s="108"/>
      <c r="L232" s="108"/>
      <c r="M232" s="108"/>
      <c r="N232" s="108"/>
      <c r="O232" s="108"/>
      <c r="P232" s="108"/>
      <c r="Q232" s="110"/>
      <c r="R232" s="108"/>
      <c r="S232" s="108"/>
      <c r="T232" s="108"/>
      <c r="U232" s="108"/>
      <c r="V232" s="109"/>
      <c r="W232" s="108"/>
      <c r="X232" s="108"/>
      <c r="Y232" s="109"/>
      <c r="Z232" s="108"/>
      <c r="AA232" s="108"/>
      <c r="AB232" s="111"/>
      <c r="AC232" s="108"/>
      <c r="AD232" s="108"/>
      <c r="AE232" s="108"/>
      <c r="AF232" s="109"/>
      <c r="AG232" s="108"/>
      <c r="AH232" s="108"/>
      <c r="AI232" s="108"/>
      <c r="AJ232" s="109"/>
      <c r="AK232" s="110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</row>
    <row r="233" spans="1:83" x14ac:dyDescent="0.3">
      <c r="A233" s="7"/>
      <c r="B233" s="6"/>
      <c r="C233" s="6"/>
      <c r="D233" s="15"/>
      <c r="E233" s="1"/>
      <c r="F233" s="106"/>
      <c r="G233" s="107"/>
      <c r="H233" s="1"/>
      <c r="I233" s="1"/>
      <c r="J233" s="8"/>
      <c r="K233" s="1"/>
      <c r="L233" s="1"/>
      <c r="M233" s="1"/>
      <c r="N233" s="1"/>
      <c r="O233" s="1"/>
      <c r="P233" s="1"/>
      <c r="Q233" s="8"/>
      <c r="R233" s="1"/>
      <c r="S233" s="1"/>
      <c r="T233" s="1"/>
      <c r="U233" s="1"/>
      <c r="V233" s="107"/>
      <c r="W233" s="1"/>
      <c r="X233" s="1"/>
      <c r="Y233" s="107"/>
      <c r="Z233" s="1"/>
      <c r="AA233" s="1"/>
      <c r="AB233" s="9"/>
      <c r="AC233" s="1"/>
      <c r="AD233" s="1"/>
      <c r="AE233" s="1"/>
      <c r="AF233" s="107"/>
      <c r="AG233" s="1"/>
      <c r="AH233" s="1"/>
      <c r="AI233" s="1"/>
      <c r="AJ233" s="107"/>
      <c r="AK233" s="8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</row>
    <row r="234" spans="1:83" x14ac:dyDescent="0.3">
      <c r="A234" s="7"/>
      <c r="B234" s="6"/>
      <c r="C234" s="6"/>
      <c r="D234" s="15"/>
      <c r="E234" s="1"/>
      <c r="F234" s="106"/>
      <c r="G234" s="107"/>
      <c r="H234" s="1"/>
      <c r="I234" s="1"/>
      <c r="J234" s="8"/>
      <c r="K234" s="1"/>
      <c r="L234" s="1"/>
      <c r="M234" s="1"/>
      <c r="N234" s="1"/>
      <c r="O234" s="1"/>
      <c r="P234" s="1"/>
      <c r="Q234" s="8"/>
      <c r="R234" s="1"/>
      <c r="S234" s="1"/>
      <c r="T234" s="1"/>
      <c r="U234" s="1"/>
      <c r="V234" s="107"/>
      <c r="W234" s="1"/>
      <c r="X234" s="1"/>
      <c r="Y234" s="107"/>
      <c r="Z234" s="1"/>
      <c r="AA234" s="1"/>
      <c r="AB234" s="9"/>
      <c r="AC234" s="1"/>
      <c r="AD234" s="1"/>
      <c r="AE234" s="1"/>
      <c r="AF234" s="107"/>
      <c r="AG234" s="1"/>
      <c r="AH234" s="1"/>
      <c r="AI234" s="1"/>
      <c r="AJ234" s="107"/>
      <c r="AK234" s="8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</row>
    <row r="235" spans="1:83" x14ac:dyDescent="0.3">
      <c r="A235" s="7"/>
      <c r="B235" s="108"/>
      <c r="C235" s="108"/>
      <c r="D235" s="108"/>
      <c r="E235" s="108"/>
      <c r="F235" s="108"/>
      <c r="G235" s="109"/>
      <c r="H235" s="108"/>
      <c r="I235" s="108"/>
      <c r="J235" s="110"/>
      <c r="K235" s="108"/>
      <c r="L235" s="108"/>
      <c r="M235" s="108"/>
      <c r="N235" s="108"/>
      <c r="O235" s="108"/>
      <c r="P235" s="108"/>
      <c r="Q235" s="110"/>
      <c r="R235" s="108"/>
      <c r="S235" s="108"/>
      <c r="T235" s="108"/>
      <c r="U235" s="108"/>
      <c r="V235" s="109"/>
      <c r="W235" s="108"/>
      <c r="X235" s="108"/>
      <c r="Y235" s="109"/>
      <c r="Z235" s="108"/>
      <c r="AA235" s="108"/>
      <c r="AB235" s="111"/>
      <c r="AC235" s="108"/>
      <c r="AD235" s="108"/>
      <c r="AE235" s="108"/>
      <c r="AF235" s="109"/>
      <c r="AG235" s="108"/>
      <c r="AH235" s="108"/>
      <c r="AI235" s="108"/>
      <c r="AJ235" s="109"/>
      <c r="AK235" s="110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</row>
    <row r="236" spans="1:83" x14ac:dyDescent="0.3">
      <c r="A236" s="7"/>
      <c r="B236" s="6"/>
      <c r="C236" s="6"/>
      <c r="D236" s="15"/>
      <c r="E236" s="1"/>
      <c r="F236" s="106"/>
      <c r="G236" s="107"/>
      <c r="H236" s="1"/>
      <c r="I236" s="1"/>
      <c r="J236" s="8"/>
      <c r="K236" s="1"/>
      <c r="L236" s="1"/>
      <c r="M236" s="1"/>
      <c r="N236" s="1"/>
      <c r="O236" s="1"/>
      <c r="P236" s="1"/>
      <c r="Q236" s="8"/>
      <c r="R236" s="1"/>
      <c r="S236" s="1"/>
      <c r="T236" s="1"/>
      <c r="U236" s="1"/>
      <c r="V236" s="107"/>
      <c r="W236" s="1"/>
      <c r="X236" s="1"/>
      <c r="Y236" s="107"/>
      <c r="Z236" s="1"/>
      <c r="AA236" s="1"/>
      <c r="AB236" s="9"/>
      <c r="AC236" s="1"/>
      <c r="AD236" s="1"/>
      <c r="AE236" s="1"/>
      <c r="AF236" s="107"/>
      <c r="AG236" s="1"/>
      <c r="AH236" s="1"/>
      <c r="AI236" s="1"/>
      <c r="AJ236" s="107"/>
      <c r="AK236" s="8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</row>
    <row r="237" spans="1:83" x14ac:dyDescent="0.3">
      <c r="A237" s="7"/>
      <c r="B237" s="6"/>
      <c r="C237" s="6"/>
      <c r="D237" s="15"/>
      <c r="E237" s="1"/>
      <c r="F237" s="106"/>
      <c r="G237" s="107"/>
      <c r="H237" s="1"/>
      <c r="I237" s="1"/>
      <c r="J237" s="8"/>
      <c r="K237" s="1"/>
      <c r="L237" s="1"/>
      <c r="M237" s="56"/>
      <c r="N237" s="1"/>
      <c r="O237" s="1"/>
      <c r="P237" s="1"/>
      <c r="Q237" s="8"/>
      <c r="R237" s="1"/>
      <c r="S237" s="1"/>
      <c r="T237" s="1"/>
      <c r="U237" s="1"/>
      <c r="V237" s="107"/>
      <c r="W237" s="1"/>
      <c r="X237" s="1"/>
      <c r="Y237" s="107"/>
      <c r="Z237" s="1"/>
      <c r="AA237" s="1"/>
      <c r="AB237" s="9"/>
      <c r="AC237" s="1"/>
      <c r="AD237" s="1"/>
      <c r="AE237" s="1"/>
      <c r="AF237" s="107"/>
      <c r="AG237" s="1"/>
      <c r="AH237" s="1"/>
      <c r="AI237" s="1"/>
      <c r="AJ237" s="107"/>
      <c r="AK237" s="8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</row>
    <row r="238" spans="1:83" x14ac:dyDescent="0.3">
      <c r="A238" s="7"/>
      <c r="B238" s="108"/>
      <c r="C238" s="108"/>
      <c r="D238" s="108"/>
      <c r="E238" s="108"/>
      <c r="F238" s="108"/>
      <c r="G238" s="109"/>
      <c r="H238" s="108"/>
      <c r="I238" s="108"/>
      <c r="J238" s="110"/>
      <c r="K238" s="108"/>
      <c r="L238" s="108"/>
      <c r="M238" s="108"/>
      <c r="N238" s="108"/>
      <c r="O238" s="108"/>
      <c r="P238" s="108"/>
      <c r="Q238" s="110"/>
      <c r="R238" s="108"/>
      <c r="S238" s="108"/>
      <c r="T238" s="108"/>
      <c r="U238" s="108"/>
      <c r="V238" s="109"/>
      <c r="W238" s="108"/>
      <c r="X238" s="108"/>
      <c r="Y238" s="109"/>
      <c r="Z238" s="108"/>
      <c r="AA238" s="108"/>
      <c r="AB238" s="111"/>
      <c r="AC238" s="108"/>
      <c r="AD238" s="108"/>
      <c r="AE238" s="108"/>
      <c r="AF238" s="109"/>
      <c r="AG238" s="108"/>
      <c r="AH238" s="108"/>
      <c r="AI238" s="108"/>
      <c r="AJ238" s="109"/>
      <c r="AK238" s="110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</row>
    <row r="239" spans="1:83" x14ac:dyDescent="0.3">
      <c r="A239" s="7"/>
      <c r="B239" s="6"/>
      <c r="C239" s="6"/>
      <c r="D239" s="15"/>
      <c r="E239" s="1"/>
      <c r="F239" s="106"/>
      <c r="G239" s="107"/>
      <c r="H239" s="1"/>
      <c r="I239" s="1"/>
      <c r="J239" s="8"/>
      <c r="K239" s="1"/>
      <c r="L239" s="1"/>
      <c r="M239" s="56"/>
      <c r="N239" s="1"/>
      <c r="O239" s="1"/>
      <c r="P239" s="1"/>
      <c r="Q239" s="8"/>
      <c r="R239" s="1"/>
      <c r="S239" s="1"/>
      <c r="T239" s="1"/>
      <c r="U239" s="1"/>
      <c r="V239" s="107"/>
      <c r="W239" s="1"/>
      <c r="X239" s="1"/>
      <c r="Y239" s="107"/>
      <c r="Z239" s="1"/>
      <c r="AA239" s="1"/>
      <c r="AB239" s="9"/>
      <c r="AC239" s="1"/>
      <c r="AD239" s="1"/>
      <c r="AE239" s="1"/>
      <c r="AF239" s="107"/>
      <c r="AG239" s="1"/>
      <c r="AH239" s="1"/>
      <c r="AI239" s="1"/>
      <c r="AJ239" s="107"/>
      <c r="AK239" s="8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</row>
    <row r="240" spans="1:83" x14ac:dyDescent="0.3">
      <c r="A240" s="7"/>
      <c r="B240" s="6"/>
      <c r="C240" s="6"/>
      <c r="D240" s="15"/>
      <c r="E240" s="1"/>
      <c r="F240" s="106"/>
      <c r="G240" s="107"/>
      <c r="H240" s="1"/>
      <c r="I240" s="1"/>
      <c r="J240" s="8"/>
      <c r="K240" s="1"/>
      <c r="L240" s="113"/>
      <c r="M240" s="56"/>
      <c r="N240" s="1"/>
      <c r="O240" s="1"/>
      <c r="P240" s="1"/>
      <c r="Q240" s="8"/>
      <c r="R240" s="1"/>
      <c r="S240" s="1"/>
      <c r="T240" s="1"/>
      <c r="U240" s="1"/>
      <c r="V240" s="107"/>
      <c r="W240" s="1"/>
      <c r="X240" s="1"/>
      <c r="Y240" s="107"/>
      <c r="Z240" s="1"/>
      <c r="AA240" s="1"/>
      <c r="AB240" s="9"/>
      <c r="AC240" s="1"/>
      <c r="AD240" s="1"/>
      <c r="AE240" s="1"/>
      <c r="AF240" s="107"/>
      <c r="AG240" s="1"/>
      <c r="AH240" s="1"/>
      <c r="AI240" s="1"/>
      <c r="AJ240" s="107"/>
      <c r="AK240" s="8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</row>
    <row r="241" spans="1:83" x14ac:dyDescent="0.3">
      <c r="A241" s="7"/>
      <c r="B241" s="108"/>
      <c r="C241" s="108"/>
      <c r="D241" s="108"/>
      <c r="E241" s="108"/>
      <c r="F241" s="108"/>
      <c r="G241" s="109"/>
      <c r="H241" s="108"/>
      <c r="I241" s="108"/>
      <c r="J241" s="110"/>
      <c r="K241" s="108"/>
      <c r="L241" s="108"/>
      <c r="M241" s="108"/>
      <c r="N241" s="108"/>
      <c r="O241" s="108"/>
      <c r="P241" s="108"/>
      <c r="Q241" s="110"/>
      <c r="R241" s="108"/>
      <c r="S241" s="108"/>
      <c r="T241" s="108"/>
      <c r="U241" s="108"/>
      <c r="V241" s="109"/>
      <c r="W241" s="108"/>
      <c r="X241" s="108"/>
      <c r="Y241" s="109"/>
      <c r="Z241" s="108"/>
      <c r="AA241" s="108"/>
      <c r="AB241" s="111"/>
      <c r="AC241" s="108"/>
      <c r="AD241" s="108"/>
      <c r="AE241" s="108"/>
      <c r="AF241" s="109"/>
      <c r="AG241" s="108"/>
      <c r="AH241" s="108"/>
      <c r="AI241" s="108"/>
      <c r="AJ241" s="109"/>
      <c r="AK241" s="110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</row>
    <row r="242" spans="1:83" x14ac:dyDescent="0.3">
      <c r="A242" s="7"/>
      <c r="B242" s="6"/>
      <c r="C242" s="6"/>
      <c r="D242" s="15"/>
      <c r="E242" s="1"/>
      <c r="F242" s="106"/>
      <c r="G242" s="107"/>
      <c r="H242" s="1"/>
      <c r="I242" s="1"/>
      <c r="J242" s="8"/>
      <c r="K242" s="1"/>
      <c r="L242" s="113"/>
      <c r="M242" s="56"/>
      <c r="N242" s="1"/>
      <c r="O242" s="1"/>
      <c r="P242" s="1"/>
      <c r="Q242" s="8"/>
      <c r="R242" s="1"/>
      <c r="S242" s="1"/>
      <c r="T242" s="1"/>
      <c r="U242" s="1"/>
      <c r="V242" s="107"/>
      <c r="W242" s="1"/>
      <c r="X242" s="1"/>
      <c r="Y242" s="107"/>
      <c r="Z242" s="1"/>
      <c r="AA242" s="1"/>
      <c r="AB242" s="9"/>
      <c r="AC242" s="1"/>
      <c r="AD242" s="1"/>
      <c r="AE242" s="1"/>
      <c r="AF242" s="107"/>
      <c r="AG242" s="1"/>
      <c r="AH242" s="1"/>
      <c r="AI242" s="1"/>
      <c r="AJ242" s="107"/>
      <c r="AK242" s="8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</row>
    <row r="243" spans="1:83" x14ac:dyDescent="0.3">
      <c r="A243" s="7"/>
      <c r="B243" s="6"/>
      <c r="C243" s="6"/>
      <c r="D243" s="15"/>
      <c r="E243" s="1"/>
      <c r="F243" s="106"/>
      <c r="G243" s="107"/>
      <c r="H243" s="1"/>
      <c r="I243" s="1"/>
      <c r="J243" s="8"/>
      <c r="K243" s="1"/>
      <c r="L243" s="1"/>
      <c r="M243" s="56"/>
      <c r="N243" s="1"/>
      <c r="O243" s="1"/>
      <c r="P243" s="1"/>
      <c r="Q243" s="8"/>
      <c r="R243" s="1"/>
      <c r="S243" s="1"/>
      <c r="T243" s="1"/>
      <c r="U243" s="1"/>
      <c r="V243" s="107"/>
      <c r="W243" s="1"/>
      <c r="X243" s="1"/>
      <c r="Y243" s="107"/>
      <c r="Z243" s="1"/>
      <c r="AA243" s="1"/>
      <c r="AB243" s="9"/>
      <c r="AC243" s="1"/>
      <c r="AD243" s="1"/>
      <c r="AE243" s="1"/>
      <c r="AF243" s="107"/>
      <c r="AG243" s="1"/>
      <c r="AH243" s="1"/>
      <c r="AI243" s="1"/>
      <c r="AJ243" s="107"/>
      <c r="AK243" s="8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</row>
    <row r="244" spans="1:83" x14ac:dyDescent="0.3">
      <c r="A244" s="7"/>
      <c r="B244" s="108"/>
      <c r="C244" s="108"/>
      <c r="D244" s="108"/>
      <c r="E244" s="108"/>
      <c r="F244" s="108"/>
      <c r="G244" s="109"/>
      <c r="H244" s="108"/>
      <c r="I244" s="108"/>
      <c r="J244" s="110"/>
      <c r="K244" s="108"/>
      <c r="L244" s="108"/>
      <c r="M244" s="108"/>
      <c r="N244" s="108"/>
      <c r="O244" s="108"/>
      <c r="P244" s="108"/>
      <c r="Q244" s="110"/>
      <c r="R244" s="108"/>
      <c r="S244" s="108"/>
      <c r="T244" s="108"/>
      <c r="U244" s="108"/>
      <c r="V244" s="109"/>
      <c r="W244" s="108"/>
      <c r="X244" s="108"/>
      <c r="Y244" s="109"/>
      <c r="Z244" s="108"/>
      <c r="AA244" s="108"/>
      <c r="AB244" s="111"/>
      <c r="AC244" s="108"/>
      <c r="AD244" s="108"/>
      <c r="AE244" s="108"/>
      <c r="AF244" s="109"/>
      <c r="AG244" s="108"/>
      <c r="AH244" s="108"/>
      <c r="AI244" s="108"/>
      <c r="AJ244" s="109"/>
      <c r="AK244" s="110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</row>
    <row r="245" spans="1:83" x14ac:dyDescent="0.3">
      <c r="A245" s="7"/>
      <c r="B245" s="6"/>
      <c r="C245" s="6"/>
      <c r="D245" s="15"/>
      <c r="E245" s="1"/>
      <c r="F245" s="106"/>
      <c r="G245" s="107"/>
      <c r="H245" s="1"/>
      <c r="I245" s="1"/>
      <c r="J245" s="8"/>
      <c r="K245" s="1"/>
      <c r="L245" s="1"/>
      <c r="M245" s="56"/>
      <c r="N245" s="1"/>
      <c r="O245" s="1"/>
      <c r="P245" s="1"/>
      <c r="Q245" s="8"/>
      <c r="R245" s="1"/>
      <c r="S245" s="1"/>
      <c r="T245" s="1"/>
      <c r="U245" s="1"/>
      <c r="V245" s="107"/>
      <c r="W245" s="1"/>
      <c r="X245" s="1"/>
      <c r="Y245" s="107"/>
      <c r="Z245" s="1"/>
      <c r="AA245" s="1"/>
      <c r="AB245" s="9"/>
      <c r="AC245" s="1"/>
      <c r="AD245" s="1"/>
      <c r="AE245" s="1"/>
      <c r="AF245" s="107"/>
      <c r="AG245" s="1"/>
      <c r="AH245" s="1"/>
      <c r="AI245" s="1"/>
      <c r="AJ245" s="107"/>
      <c r="AK245" s="8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</row>
    <row r="246" spans="1:83" x14ac:dyDescent="0.3">
      <c r="A246" s="7"/>
      <c r="B246" s="6"/>
      <c r="C246" s="6"/>
      <c r="D246" s="15"/>
      <c r="E246" s="1"/>
      <c r="F246" s="106"/>
      <c r="G246" s="107"/>
      <c r="H246" s="1"/>
      <c r="I246" s="1"/>
      <c r="J246" s="8"/>
      <c r="K246" s="1"/>
      <c r="L246" s="1"/>
      <c r="M246" s="1"/>
      <c r="N246" s="1"/>
      <c r="O246" s="1"/>
      <c r="P246" s="1"/>
      <c r="Q246" s="8"/>
      <c r="R246" s="1"/>
      <c r="S246" s="1"/>
      <c r="T246" s="1"/>
      <c r="U246" s="1"/>
      <c r="V246" s="107"/>
      <c r="W246" s="1"/>
      <c r="X246" s="1"/>
      <c r="Y246" s="107"/>
      <c r="Z246" s="1"/>
      <c r="AA246" s="1"/>
      <c r="AB246" s="9"/>
      <c r="AC246" s="1"/>
      <c r="AD246" s="1"/>
      <c r="AE246" s="1"/>
      <c r="AF246" s="107"/>
      <c r="AG246" s="1"/>
      <c r="AH246" s="1"/>
      <c r="AI246" s="1"/>
      <c r="AJ246" s="107"/>
      <c r="AK246" s="8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</row>
    <row r="247" spans="1:83" x14ac:dyDescent="0.3">
      <c r="A247" s="7"/>
      <c r="B247" s="108"/>
      <c r="C247" s="108"/>
      <c r="D247" s="108"/>
      <c r="E247" s="108"/>
      <c r="F247" s="108"/>
      <c r="G247" s="109"/>
      <c r="H247" s="108"/>
      <c r="I247" s="108"/>
      <c r="J247" s="110"/>
      <c r="K247" s="108"/>
      <c r="L247" s="108"/>
      <c r="M247" s="108"/>
      <c r="N247" s="108"/>
      <c r="O247" s="108"/>
      <c r="P247" s="108"/>
      <c r="Q247" s="110"/>
      <c r="R247" s="108"/>
      <c r="S247" s="108"/>
      <c r="T247" s="108"/>
      <c r="U247" s="108"/>
      <c r="V247" s="109"/>
      <c r="W247" s="108"/>
      <c r="X247" s="108"/>
      <c r="Y247" s="109"/>
      <c r="Z247" s="108"/>
      <c r="AA247" s="108"/>
      <c r="AB247" s="111"/>
      <c r="AC247" s="108"/>
      <c r="AD247" s="108"/>
      <c r="AE247" s="108"/>
      <c r="AF247" s="109"/>
      <c r="AG247" s="108"/>
      <c r="AH247" s="108"/>
      <c r="AI247" s="108"/>
      <c r="AJ247" s="109"/>
      <c r="AK247" s="110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</row>
    <row r="248" spans="1:83" x14ac:dyDescent="0.3">
      <c r="A248" s="7"/>
      <c r="B248" s="6"/>
      <c r="C248" s="6"/>
      <c r="D248" s="15"/>
      <c r="E248" s="1"/>
      <c r="F248" s="106"/>
      <c r="G248" s="107"/>
      <c r="H248" s="1"/>
      <c r="I248" s="1"/>
      <c r="J248" s="8"/>
      <c r="K248" s="1"/>
      <c r="L248" s="1"/>
      <c r="M248" s="1"/>
      <c r="N248" s="1"/>
      <c r="O248" s="1"/>
      <c r="P248" s="1"/>
      <c r="Q248" s="8"/>
      <c r="R248" s="1"/>
      <c r="S248" s="1"/>
      <c r="T248" s="1"/>
      <c r="U248" s="1"/>
      <c r="V248" s="107"/>
      <c r="W248" s="1"/>
      <c r="X248" s="1"/>
      <c r="Y248" s="107"/>
      <c r="Z248" s="1"/>
      <c r="AA248" s="1"/>
      <c r="AB248" s="9"/>
      <c r="AC248" s="1"/>
      <c r="AD248" s="1"/>
      <c r="AE248" s="1"/>
      <c r="AF248" s="107"/>
      <c r="AG248" s="1"/>
      <c r="AH248" s="1"/>
      <c r="AI248" s="1"/>
      <c r="AJ248" s="107"/>
      <c r="AK248" s="8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</row>
    <row r="249" spans="1:83" x14ac:dyDescent="0.3">
      <c r="A249" s="7"/>
      <c r="B249" s="6"/>
      <c r="C249" s="6"/>
      <c r="D249" s="15"/>
      <c r="E249" s="1"/>
      <c r="F249" s="106"/>
      <c r="G249" s="107"/>
      <c r="H249" s="1"/>
      <c r="I249" s="1"/>
      <c r="J249" s="8"/>
      <c r="K249" s="1"/>
      <c r="L249" s="113"/>
      <c r="M249" s="56"/>
      <c r="N249" s="1"/>
      <c r="O249" s="1"/>
      <c r="P249" s="1"/>
      <c r="Q249" s="8"/>
      <c r="R249" s="1"/>
      <c r="S249" s="1"/>
      <c r="T249" s="1"/>
      <c r="U249" s="1"/>
      <c r="V249" s="107"/>
      <c r="W249" s="1"/>
      <c r="X249" s="1"/>
      <c r="Y249" s="107"/>
      <c r="Z249" s="1"/>
      <c r="AA249" s="1"/>
      <c r="AB249" s="9"/>
      <c r="AC249" s="1"/>
      <c r="AD249" s="1"/>
      <c r="AE249" s="1"/>
      <c r="AF249" s="107"/>
      <c r="AG249" s="1"/>
      <c r="AH249" s="1"/>
      <c r="AI249" s="1"/>
      <c r="AJ249" s="107"/>
      <c r="AK249" s="8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</row>
    <row r="250" spans="1:83" x14ac:dyDescent="0.3">
      <c r="A250" s="7"/>
      <c r="B250" s="108"/>
      <c r="C250" s="108"/>
      <c r="D250" s="108"/>
      <c r="E250" s="108"/>
      <c r="F250" s="108"/>
      <c r="G250" s="109"/>
      <c r="H250" s="108"/>
      <c r="I250" s="108"/>
      <c r="J250" s="110"/>
      <c r="K250" s="108"/>
      <c r="L250" s="108"/>
      <c r="M250" s="108"/>
      <c r="N250" s="108"/>
      <c r="O250" s="108"/>
      <c r="P250" s="108"/>
      <c r="Q250" s="110"/>
      <c r="R250" s="108"/>
      <c r="S250" s="108"/>
      <c r="T250" s="108"/>
      <c r="U250" s="108"/>
      <c r="V250" s="109"/>
      <c r="W250" s="108"/>
      <c r="X250" s="108"/>
      <c r="Y250" s="109"/>
      <c r="Z250" s="108"/>
      <c r="AA250" s="108"/>
      <c r="AB250" s="111"/>
      <c r="AC250" s="108"/>
      <c r="AD250" s="108"/>
      <c r="AE250" s="108"/>
      <c r="AF250" s="109"/>
      <c r="AG250" s="108"/>
      <c r="AH250" s="108"/>
      <c r="AI250" s="108"/>
      <c r="AJ250" s="109"/>
      <c r="AK250" s="110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</row>
    <row r="251" spans="1:83" x14ac:dyDescent="0.3">
      <c r="A251" s="7"/>
      <c r="B251" s="6"/>
      <c r="C251" s="6"/>
      <c r="D251" s="15"/>
      <c r="E251" s="1"/>
      <c r="F251" s="106"/>
      <c r="G251" s="107"/>
      <c r="H251" s="1"/>
      <c r="I251" s="1"/>
      <c r="J251" s="8"/>
      <c r="K251" s="1"/>
      <c r="L251" s="113"/>
      <c r="M251" s="56"/>
      <c r="N251" s="1"/>
      <c r="O251" s="1"/>
      <c r="P251" s="1"/>
      <c r="Q251" s="8"/>
      <c r="R251" s="1"/>
      <c r="S251" s="1"/>
      <c r="T251" s="1"/>
      <c r="U251" s="1"/>
      <c r="V251" s="107"/>
      <c r="W251" s="1"/>
      <c r="X251" s="1"/>
      <c r="Y251" s="107"/>
      <c r="Z251" s="1"/>
      <c r="AA251" s="1"/>
      <c r="AB251" s="9"/>
      <c r="AC251" s="1"/>
      <c r="AD251" s="1"/>
      <c r="AE251" s="1"/>
      <c r="AF251" s="107"/>
      <c r="AG251" s="1"/>
      <c r="AH251" s="1"/>
      <c r="AI251" s="1"/>
      <c r="AJ251" s="107"/>
      <c r="AK251" s="8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</row>
    <row r="252" spans="1:83" x14ac:dyDescent="0.3">
      <c r="A252" s="7"/>
      <c r="B252" s="6"/>
      <c r="C252" s="6"/>
      <c r="D252" s="15"/>
      <c r="E252" s="1"/>
      <c r="F252" s="106"/>
      <c r="G252" s="107"/>
      <c r="H252" s="1"/>
      <c r="I252" s="1"/>
      <c r="J252" s="8"/>
      <c r="K252" s="1"/>
      <c r="L252" s="113"/>
      <c r="M252" s="56"/>
      <c r="N252" s="1"/>
      <c r="O252" s="1"/>
      <c r="P252" s="1"/>
      <c r="Q252" s="8"/>
      <c r="R252" s="1"/>
      <c r="S252" s="1"/>
      <c r="T252" s="1"/>
      <c r="U252" s="1"/>
      <c r="V252" s="107"/>
      <c r="W252" s="1"/>
      <c r="X252" s="1"/>
      <c r="Y252" s="107"/>
      <c r="Z252" s="1"/>
      <c r="AA252" s="1"/>
      <c r="AB252" s="9"/>
      <c r="AC252" s="1"/>
      <c r="AD252" s="1"/>
      <c r="AE252" s="1"/>
      <c r="AF252" s="107"/>
      <c r="AG252" s="1"/>
      <c r="AH252" s="1"/>
      <c r="AI252" s="1"/>
      <c r="AJ252" s="107"/>
      <c r="AK252" s="8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</row>
    <row r="253" spans="1:83" x14ac:dyDescent="0.3">
      <c r="A253" s="7"/>
      <c r="B253" s="108"/>
      <c r="C253" s="108"/>
      <c r="D253" s="108"/>
      <c r="E253" s="108"/>
      <c r="F253" s="108"/>
      <c r="G253" s="109"/>
      <c r="H253" s="108"/>
      <c r="I253" s="108"/>
      <c r="J253" s="110"/>
      <c r="K253" s="108"/>
      <c r="L253" s="108"/>
      <c r="M253" s="108"/>
      <c r="N253" s="108"/>
      <c r="O253" s="108"/>
      <c r="P253" s="108"/>
      <c r="Q253" s="110"/>
      <c r="R253" s="108"/>
      <c r="S253" s="108"/>
      <c r="T253" s="108"/>
      <c r="U253" s="108"/>
      <c r="V253" s="109"/>
      <c r="W253" s="108"/>
      <c r="X253" s="108"/>
      <c r="Y253" s="109"/>
      <c r="Z253" s="108"/>
      <c r="AA253" s="108"/>
      <c r="AB253" s="111"/>
      <c r="AC253" s="108"/>
      <c r="AD253" s="108"/>
      <c r="AE253" s="108"/>
      <c r="AF253" s="109"/>
      <c r="AG253" s="108"/>
      <c r="AH253" s="108"/>
      <c r="AI253" s="108"/>
      <c r="AJ253" s="109"/>
      <c r="AK253" s="110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</row>
    <row r="254" spans="1:83" x14ac:dyDescent="0.3">
      <c r="A254" s="7"/>
      <c r="B254" s="6"/>
      <c r="C254" s="6"/>
      <c r="D254" s="15"/>
      <c r="E254" s="1"/>
      <c r="F254" s="106"/>
      <c r="G254" s="107"/>
      <c r="H254" s="1"/>
      <c r="I254" s="1"/>
      <c r="J254" s="8"/>
      <c r="K254" s="1"/>
      <c r="L254" s="113"/>
      <c r="M254" s="56"/>
      <c r="N254" s="1"/>
      <c r="O254" s="1"/>
      <c r="P254" s="1"/>
      <c r="Q254" s="8"/>
      <c r="R254" s="1"/>
      <c r="S254" s="1"/>
      <c r="T254" s="1"/>
      <c r="U254" s="1"/>
      <c r="V254" s="107"/>
      <c r="W254" s="1"/>
      <c r="X254" s="1"/>
      <c r="Y254" s="107"/>
      <c r="Z254" s="1"/>
      <c r="AA254" s="1"/>
      <c r="AB254" s="9"/>
      <c r="AC254" s="1"/>
      <c r="AD254" s="1"/>
      <c r="AE254" s="1"/>
      <c r="AF254" s="107"/>
      <c r="AG254" s="1"/>
      <c r="AH254" s="1"/>
      <c r="AI254" s="1"/>
      <c r="AJ254" s="107"/>
      <c r="AK254" s="8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</row>
    <row r="255" spans="1:83" x14ac:dyDescent="0.3">
      <c r="A255" s="7"/>
      <c r="B255" s="6"/>
      <c r="C255" s="6"/>
      <c r="D255" s="15"/>
      <c r="E255" s="1"/>
      <c r="F255" s="106"/>
      <c r="G255" s="107"/>
      <c r="H255" s="1"/>
      <c r="I255" s="1"/>
      <c r="J255" s="8"/>
      <c r="K255" s="1"/>
      <c r="L255" s="1"/>
      <c r="M255" s="1"/>
      <c r="N255" s="1"/>
      <c r="O255" s="1"/>
      <c r="P255" s="1"/>
      <c r="Q255" s="8"/>
      <c r="R255" s="1"/>
      <c r="S255" s="1"/>
      <c r="T255" s="1"/>
      <c r="U255" s="1"/>
      <c r="V255" s="107"/>
      <c r="W255" s="1"/>
      <c r="X255" s="1"/>
      <c r="Y255" s="107"/>
      <c r="Z255" s="1"/>
      <c r="AA255" s="1"/>
      <c r="AB255" s="9"/>
      <c r="AC255" s="1"/>
      <c r="AD255" s="1"/>
      <c r="AE255" s="1"/>
      <c r="AF255" s="107"/>
      <c r="AG255" s="1"/>
      <c r="AH255" s="1"/>
      <c r="AI255" s="1"/>
      <c r="AJ255" s="107"/>
      <c r="AK255" s="8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</row>
    <row r="256" spans="1:83" x14ac:dyDescent="0.3">
      <c r="A256" s="7"/>
      <c r="B256" s="108"/>
      <c r="C256" s="108"/>
      <c r="D256" s="108"/>
      <c r="E256" s="108"/>
      <c r="F256" s="108"/>
      <c r="G256" s="109"/>
      <c r="H256" s="108"/>
      <c r="I256" s="108"/>
      <c r="J256" s="110"/>
      <c r="K256" s="108"/>
      <c r="L256" s="108"/>
      <c r="M256" s="108"/>
      <c r="N256" s="108"/>
      <c r="O256" s="108"/>
      <c r="P256" s="108"/>
      <c r="Q256" s="110"/>
      <c r="R256" s="108"/>
      <c r="S256" s="108"/>
      <c r="T256" s="108"/>
      <c r="U256" s="108"/>
      <c r="V256" s="109"/>
      <c r="W256" s="108"/>
      <c r="X256" s="108"/>
      <c r="Y256" s="109"/>
      <c r="Z256" s="108"/>
      <c r="AA256" s="108"/>
      <c r="AB256" s="111"/>
      <c r="AC256" s="108"/>
      <c r="AD256" s="108"/>
      <c r="AE256" s="108"/>
      <c r="AF256" s="109"/>
      <c r="AG256" s="108"/>
      <c r="AH256" s="108"/>
      <c r="AI256" s="108"/>
      <c r="AJ256" s="109"/>
      <c r="AK256" s="110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</row>
    <row r="257" spans="1:83" x14ac:dyDescent="0.3">
      <c r="A257" s="7"/>
      <c r="B257" s="6"/>
      <c r="C257" s="6"/>
      <c r="D257" s="15"/>
      <c r="E257" s="1"/>
      <c r="F257" s="106"/>
      <c r="G257" s="107"/>
      <c r="H257" s="1"/>
      <c r="I257" s="1"/>
      <c r="J257" s="8"/>
      <c r="K257" s="1"/>
      <c r="L257" s="1"/>
      <c r="M257" s="1"/>
      <c r="N257" s="1"/>
      <c r="O257" s="1"/>
      <c r="P257" s="1"/>
      <c r="Q257" s="8"/>
      <c r="R257" s="1"/>
      <c r="S257" s="1"/>
      <c r="T257" s="1"/>
      <c r="U257" s="1"/>
      <c r="V257" s="107"/>
      <c r="W257" s="1"/>
      <c r="X257" s="1"/>
      <c r="Y257" s="107"/>
      <c r="Z257" s="1"/>
      <c r="AA257" s="1"/>
      <c r="AB257" s="9"/>
      <c r="AC257" s="1"/>
      <c r="AD257" s="1"/>
      <c r="AE257" s="1"/>
      <c r="AF257" s="107"/>
      <c r="AG257" s="1"/>
      <c r="AH257" s="1"/>
      <c r="AI257" s="1"/>
      <c r="AJ257" s="107"/>
      <c r="AK257" s="8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</row>
    <row r="258" spans="1:83" x14ac:dyDescent="0.3">
      <c r="A258" s="7"/>
      <c r="B258" s="6"/>
      <c r="C258" s="6"/>
      <c r="D258" s="15"/>
      <c r="E258" s="1"/>
      <c r="F258" s="106"/>
      <c r="G258" s="107"/>
      <c r="H258" s="1"/>
      <c r="I258" s="1"/>
      <c r="J258" s="8"/>
      <c r="K258" s="1"/>
      <c r="L258" s="113"/>
      <c r="M258" s="56"/>
      <c r="N258" s="1"/>
      <c r="O258" s="1"/>
      <c r="P258" s="1"/>
      <c r="Q258" s="8"/>
      <c r="R258" s="1"/>
      <c r="S258" s="1"/>
      <c r="T258" s="1"/>
      <c r="U258" s="1"/>
      <c r="V258" s="107"/>
      <c r="W258" s="1"/>
      <c r="X258" s="1"/>
      <c r="Y258" s="107"/>
      <c r="Z258" s="1"/>
      <c r="AA258" s="1"/>
      <c r="AB258" s="9"/>
      <c r="AC258" s="1"/>
      <c r="AD258" s="1"/>
      <c r="AE258" s="1"/>
      <c r="AF258" s="107"/>
      <c r="AG258" s="1"/>
      <c r="AH258" s="1"/>
      <c r="AI258" s="1"/>
      <c r="AJ258" s="107"/>
      <c r="AK258" s="8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</row>
    <row r="259" spans="1:83" x14ac:dyDescent="0.3">
      <c r="A259" s="7"/>
      <c r="B259" s="108"/>
      <c r="C259" s="108"/>
      <c r="D259" s="108"/>
      <c r="E259" s="108"/>
      <c r="F259" s="108"/>
      <c r="G259" s="109"/>
      <c r="H259" s="108"/>
      <c r="I259" s="108"/>
      <c r="J259" s="110"/>
      <c r="K259" s="108"/>
      <c r="L259" s="108"/>
      <c r="M259" s="108"/>
      <c r="N259" s="108"/>
      <c r="O259" s="108"/>
      <c r="P259" s="108"/>
      <c r="Q259" s="110"/>
      <c r="R259" s="108"/>
      <c r="S259" s="108"/>
      <c r="T259" s="108"/>
      <c r="U259" s="108"/>
      <c r="V259" s="109"/>
      <c r="W259" s="108"/>
      <c r="X259" s="108"/>
      <c r="Y259" s="109"/>
      <c r="Z259" s="108"/>
      <c r="AA259" s="108"/>
      <c r="AB259" s="111"/>
      <c r="AC259" s="108"/>
      <c r="AD259" s="108"/>
      <c r="AE259" s="108"/>
      <c r="AF259" s="109"/>
      <c r="AG259" s="108"/>
      <c r="AH259" s="108"/>
      <c r="AI259" s="108"/>
      <c r="AJ259" s="109"/>
      <c r="AK259" s="110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</row>
    <row r="260" spans="1:83" x14ac:dyDescent="0.3">
      <c r="A260" s="7"/>
      <c r="B260" s="6"/>
      <c r="C260" s="6"/>
      <c r="D260" s="15"/>
      <c r="E260" s="1"/>
      <c r="F260" s="106"/>
      <c r="G260" s="107"/>
      <c r="H260" s="1"/>
      <c r="I260" s="1"/>
      <c r="J260" s="8"/>
      <c r="K260" s="1"/>
      <c r="L260" s="113"/>
      <c r="M260" s="56"/>
      <c r="N260" s="1"/>
      <c r="O260" s="1"/>
      <c r="P260" s="1"/>
      <c r="Q260" s="8"/>
      <c r="R260" s="1"/>
      <c r="S260" s="1"/>
      <c r="T260" s="1"/>
      <c r="U260" s="1"/>
      <c r="V260" s="107"/>
      <c r="W260" s="1"/>
      <c r="X260" s="1"/>
      <c r="Y260" s="107"/>
      <c r="Z260" s="1"/>
      <c r="AA260" s="1"/>
      <c r="AB260" s="9"/>
      <c r="AC260" s="1"/>
      <c r="AD260" s="1"/>
      <c r="AE260" s="1"/>
      <c r="AF260" s="107"/>
      <c r="AG260" s="1"/>
      <c r="AH260" s="1"/>
      <c r="AI260" s="1"/>
      <c r="AJ260" s="107"/>
      <c r="AK260" s="8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</row>
    <row r="261" spans="1:83" x14ac:dyDescent="0.3">
      <c r="A261" s="7"/>
      <c r="B261" s="6"/>
      <c r="C261" s="6"/>
      <c r="D261" s="15"/>
      <c r="E261" s="1"/>
      <c r="F261" s="106"/>
      <c r="G261" s="107"/>
      <c r="H261" s="1"/>
      <c r="I261" s="1"/>
      <c r="J261" s="8"/>
      <c r="K261" s="1"/>
      <c r="L261" s="113"/>
      <c r="M261" s="56"/>
      <c r="N261" s="1"/>
      <c r="O261" s="1"/>
      <c r="P261" s="1"/>
      <c r="Q261" s="8"/>
      <c r="R261" s="1"/>
      <c r="S261" s="1"/>
      <c r="T261" s="1"/>
      <c r="U261" s="1"/>
      <c r="V261" s="107"/>
      <c r="W261" s="1"/>
      <c r="X261" s="1"/>
      <c r="Y261" s="107"/>
      <c r="Z261" s="1"/>
      <c r="AA261" s="1"/>
      <c r="AB261" s="9"/>
      <c r="AC261" s="1"/>
      <c r="AD261" s="1"/>
      <c r="AE261" s="1"/>
      <c r="AF261" s="107"/>
      <c r="AG261" s="1"/>
      <c r="AH261" s="1"/>
      <c r="AI261" s="1"/>
      <c r="AJ261" s="107"/>
      <c r="AK261" s="8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</row>
    <row r="262" spans="1:83" x14ac:dyDescent="0.3">
      <c r="A262" s="7"/>
      <c r="B262" s="108"/>
      <c r="C262" s="108"/>
      <c r="D262" s="108"/>
      <c r="E262" s="108"/>
      <c r="F262" s="108"/>
      <c r="G262" s="109"/>
      <c r="H262" s="108"/>
      <c r="I262" s="108"/>
      <c r="J262" s="110"/>
      <c r="K262" s="108"/>
      <c r="L262" s="108"/>
      <c r="M262" s="108"/>
      <c r="N262" s="108"/>
      <c r="O262" s="108"/>
      <c r="P262" s="108"/>
      <c r="Q262" s="110"/>
      <c r="R262" s="108"/>
      <c r="S262" s="108"/>
      <c r="T262" s="108"/>
      <c r="U262" s="108"/>
      <c r="V262" s="109"/>
      <c r="W262" s="108"/>
      <c r="X262" s="108"/>
      <c r="Y262" s="109"/>
      <c r="Z262" s="108"/>
      <c r="AA262" s="108"/>
      <c r="AB262" s="111"/>
      <c r="AC262" s="108"/>
      <c r="AD262" s="108"/>
      <c r="AE262" s="108"/>
      <c r="AF262" s="109"/>
      <c r="AG262" s="108"/>
      <c r="AH262" s="108"/>
      <c r="AI262" s="108"/>
      <c r="AJ262" s="109"/>
      <c r="AK262" s="110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</row>
    <row r="263" spans="1:83" x14ac:dyDescent="0.3">
      <c r="A263" s="7"/>
      <c r="B263" s="6"/>
      <c r="C263" s="6"/>
      <c r="D263" s="15"/>
      <c r="E263" s="1"/>
      <c r="F263" s="106"/>
      <c r="G263" s="107"/>
      <c r="H263" s="1"/>
      <c r="I263" s="1"/>
      <c r="J263" s="8"/>
      <c r="K263" s="1"/>
      <c r="L263" s="113"/>
      <c r="M263" s="56"/>
      <c r="N263" s="1"/>
      <c r="O263" s="1"/>
      <c r="P263" s="1"/>
      <c r="Q263" s="8"/>
      <c r="R263" s="1"/>
      <c r="S263" s="1"/>
      <c r="T263" s="1"/>
      <c r="U263" s="1"/>
      <c r="V263" s="107"/>
      <c r="W263" s="1"/>
      <c r="X263" s="1"/>
      <c r="Y263" s="107"/>
      <c r="Z263" s="1"/>
      <c r="AA263" s="1"/>
      <c r="AB263" s="9"/>
      <c r="AC263" s="1"/>
      <c r="AD263" s="1"/>
      <c r="AE263" s="1"/>
      <c r="AF263" s="107"/>
      <c r="AG263" s="1"/>
      <c r="AH263" s="1"/>
      <c r="AI263" s="1"/>
      <c r="AJ263" s="107"/>
      <c r="AK263" s="8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</row>
    <row r="264" spans="1:83" x14ac:dyDescent="0.3">
      <c r="A264" s="7"/>
      <c r="B264" s="6"/>
      <c r="C264" s="6"/>
      <c r="D264" s="15"/>
      <c r="E264" s="1"/>
      <c r="F264" s="106"/>
      <c r="G264" s="107"/>
      <c r="H264" s="1"/>
      <c r="I264" s="1"/>
      <c r="J264" s="8"/>
      <c r="K264" s="1"/>
      <c r="L264" s="1"/>
      <c r="M264" s="1"/>
      <c r="N264" s="1"/>
      <c r="O264" s="1"/>
      <c r="P264" s="1"/>
      <c r="Q264" s="8"/>
      <c r="R264" s="1"/>
      <c r="S264" s="1"/>
      <c r="T264" s="1"/>
      <c r="U264" s="1"/>
      <c r="V264" s="107"/>
      <c r="W264" s="1"/>
      <c r="X264" s="1"/>
      <c r="Y264" s="107"/>
      <c r="Z264" s="1"/>
      <c r="AA264" s="1"/>
      <c r="AB264" s="9"/>
      <c r="AC264" s="1"/>
      <c r="AD264" s="1"/>
      <c r="AE264" s="1"/>
      <c r="AF264" s="107"/>
      <c r="AG264" s="1"/>
      <c r="AH264" s="1"/>
      <c r="AI264" s="1"/>
      <c r="AJ264" s="107"/>
      <c r="AK264" s="8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</row>
    <row r="265" spans="1:83" x14ac:dyDescent="0.3">
      <c r="A265" s="7"/>
      <c r="B265" s="108"/>
      <c r="C265" s="108"/>
      <c r="D265" s="108"/>
      <c r="E265" s="108"/>
      <c r="F265" s="108"/>
      <c r="G265" s="109"/>
      <c r="H265" s="108"/>
      <c r="I265" s="108"/>
      <c r="J265" s="110"/>
      <c r="K265" s="108"/>
      <c r="L265" s="108"/>
      <c r="M265" s="108"/>
      <c r="N265" s="108"/>
      <c r="O265" s="108"/>
      <c r="P265" s="108"/>
      <c r="Q265" s="110"/>
      <c r="R265" s="108"/>
      <c r="S265" s="108"/>
      <c r="T265" s="108"/>
      <c r="U265" s="108"/>
      <c r="V265" s="109"/>
      <c r="W265" s="108"/>
      <c r="X265" s="108"/>
      <c r="Y265" s="109"/>
      <c r="Z265" s="108"/>
      <c r="AA265" s="108"/>
      <c r="AB265" s="111"/>
      <c r="AC265" s="108"/>
      <c r="AD265" s="108"/>
      <c r="AE265" s="108"/>
      <c r="AF265" s="109"/>
      <c r="AG265" s="108"/>
      <c r="AH265" s="108"/>
      <c r="AI265" s="108"/>
      <c r="AJ265" s="109"/>
      <c r="AK265" s="110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</row>
    <row r="266" spans="1:83" x14ac:dyDescent="0.3">
      <c r="A266" s="7"/>
      <c r="B266" s="6"/>
      <c r="C266" s="6"/>
      <c r="D266" s="15"/>
      <c r="E266" s="1"/>
      <c r="F266" s="106"/>
      <c r="G266" s="107"/>
      <c r="H266" s="1"/>
      <c r="I266" s="1"/>
      <c r="J266" s="8"/>
      <c r="K266" s="1"/>
      <c r="L266" s="1"/>
      <c r="M266" s="1"/>
      <c r="N266" s="1"/>
      <c r="O266" s="1"/>
      <c r="P266" s="1"/>
      <c r="Q266" s="8"/>
      <c r="R266" s="1"/>
      <c r="S266" s="1"/>
      <c r="T266" s="1"/>
      <c r="U266" s="1"/>
      <c r="V266" s="107"/>
      <c r="W266" s="1"/>
      <c r="X266" s="1"/>
      <c r="Y266" s="107"/>
      <c r="Z266" s="1"/>
      <c r="AA266" s="1"/>
      <c r="AB266" s="9"/>
      <c r="AC266" s="1"/>
      <c r="AD266" s="1"/>
      <c r="AE266" s="1"/>
      <c r="AF266" s="107"/>
      <c r="AG266" s="1"/>
      <c r="AH266" s="1"/>
      <c r="AI266" s="1"/>
      <c r="AJ266" s="107"/>
      <c r="AK266" s="8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</row>
    <row r="267" spans="1:83" x14ac:dyDescent="0.3">
      <c r="A267" s="7"/>
      <c r="B267" s="6"/>
      <c r="C267" s="6"/>
      <c r="D267" s="15"/>
      <c r="E267" s="1"/>
      <c r="F267" s="106"/>
      <c r="G267" s="107"/>
      <c r="H267" s="1"/>
      <c r="I267" s="1"/>
      <c r="J267" s="8"/>
      <c r="K267" s="1"/>
      <c r="L267" s="1"/>
      <c r="M267" s="56"/>
      <c r="N267" s="1"/>
      <c r="O267" s="1"/>
      <c r="P267" s="1"/>
      <c r="Q267" s="8"/>
      <c r="R267" s="1"/>
      <c r="S267" s="1"/>
      <c r="T267" s="1"/>
      <c r="U267" s="1"/>
      <c r="V267" s="107"/>
      <c r="W267" s="1"/>
      <c r="X267" s="1"/>
      <c r="Y267" s="107"/>
      <c r="Z267" s="1"/>
      <c r="AA267" s="1"/>
      <c r="AB267" s="9"/>
      <c r="AC267" s="1"/>
      <c r="AD267" s="1"/>
      <c r="AE267" s="1"/>
      <c r="AF267" s="107"/>
      <c r="AG267" s="1"/>
      <c r="AH267" s="1"/>
      <c r="AI267" s="1"/>
      <c r="AJ267" s="107"/>
      <c r="AK267" s="8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</row>
    <row r="268" spans="1:83" x14ac:dyDescent="0.3">
      <c r="A268" s="7"/>
      <c r="B268" s="108"/>
      <c r="C268" s="108"/>
      <c r="D268" s="108"/>
      <c r="E268" s="108"/>
      <c r="F268" s="108"/>
      <c r="G268" s="109"/>
      <c r="H268" s="108"/>
      <c r="I268" s="108"/>
      <c r="J268" s="110"/>
      <c r="K268" s="108"/>
      <c r="L268" s="108"/>
      <c r="M268" s="108"/>
      <c r="N268" s="108"/>
      <c r="O268" s="108"/>
      <c r="P268" s="108"/>
      <c r="Q268" s="110"/>
      <c r="R268" s="108"/>
      <c r="S268" s="108"/>
      <c r="T268" s="108"/>
      <c r="U268" s="108"/>
      <c r="V268" s="109"/>
      <c r="W268" s="108"/>
      <c r="X268" s="108"/>
      <c r="Y268" s="109"/>
      <c r="Z268" s="108"/>
      <c r="AA268" s="108"/>
      <c r="AB268" s="111"/>
      <c r="AC268" s="108"/>
      <c r="AD268" s="108"/>
      <c r="AE268" s="108"/>
      <c r="AF268" s="109"/>
      <c r="AG268" s="108"/>
      <c r="AH268" s="108"/>
      <c r="AI268" s="108"/>
      <c r="AJ268" s="109"/>
      <c r="AK268" s="110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</row>
    <row r="269" spans="1:83" x14ac:dyDescent="0.3">
      <c r="A269" s="7"/>
      <c r="B269" s="6"/>
      <c r="C269" s="6"/>
      <c r="D269" s="15"/>
      <c r="E269" s="1"/>
      <c r="F269" s="106"/>
      <c r="G269" s="107"/>
      <c r="H269" s="1"/>
      <c r="I269" s="1"/>
      <c r="J269" s="8"/>
      <c r="K269" s="1"/>
      <c r="L269" s="1"/>
      <c r="M269" s="56"/>
      <c r="N269" s="1"/>
      <c r="O269" s="1"/>
      <c r="P269" s="1"/>
      <c r="Q269" s="8"/>
      <c r="R269" s="1"/>
      <c r="S269" s="1"/>
      <c r="T269" s="1"/>
      <c r="U269" s="1"/>
      <c r="V269" s="107"/>
      <c r="W269" s="1"/>
      <c r="X269" s="1"/>
      <c r="Y269" s="107"/>
      <c r="Z269" s="1"/>
      <c r="AA269" s="1"/>
      <c r="AB269" s="9"/>
      <c r="AC269" s="1"/>
      <c r="AD269" s="1"/>
      <c r="AE269" s="1"/>
      <c r="AF269" s="107"/>
      <c r="AG269" s="1"/>
      <c r="AH269" s="1"/>
      <c r="AI269" s="1"/>
      <c r="AJ269" s="107"/>
      <c r="AK269" s="8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</row>
    <row r="270" spans="1:83" x14ac:dyDescent="0.3">
      <c r="A270" s="7"/>
      <c r="B270" s="6"/>
      <c r="C270" s="6"/>
      <c r="D270" s="15"/>
      <c r="E270" s="1"/>
      <c r="F270" s="106"/>
      <c r="G270" s="107"/>
      <c r="H270" s="1"/>
      <c r="I270" s="1"/>
      <c r="J270" s="8"/>
      <c r="K270" s="1"/>
      <c r="L270" s="1"/>
      <c r="M270" s="1"/>
      <c r="N270" s="1"/>
      <c r="O270" s="1"/>
      <c r="P270" s="1"/>
      <c r="Q270" s="8"/>
      <c r="R270" s="1"/>
      <c r="S270" s="1"/>
      <c r="T270" s="1"/>
      <c r="U270" s="1"/>
      <c r="V270" s="107"/>
      <c r="W270" s="1"/>
      <c r="X270" s="1"/>
      <c r="Y270" s="107"/>
      <c r="Z270" s="1"/>
      <c r="AA270" s="1"/>
      <c r="AB270" s="9"/>
      <c r="AC270" s="1"/>
      <c r="AD270" s="1"/>
      <c r="AE270" s="1"/>
      <c r="AF270" s="107"/>
      <c r="AG270" s="1"/>
      <c r="AH270" s="1"/>
      <c r="AI270" s="1"/>
      <c r="AJ270" s="107"/>
      <c r="AK270" s="8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</row>
    <row r="271" spans="1:83" x14ac:dyDescent="0.3">
      <c r="A271" s="7"/>
      <c r="B271" s="108"/>
      <c r="C271" s="108"/>
      <c r="D271" s="108"/>
      <c r="E271" s="108"/>
      <c r="F271" s="108"/>
      <c r="G271" s="109"/>
      <c r="H271" s="108"/>
      <c r="I271" s="108"/>
      <c r="J271" s="110"/>
      <c r="K271" s="108"/>
      <c r="L271" s="108"/>
      <c r="M271" s="108"/>
      <c r="N271" s="108"/>
      <c r="O271" s="108"/>
      <c r="P271" s="108"/>
      <c r="Q271" s="110"/>
      <c r="R271" s="108"/>
      <c r="S271" s="108"/>
      <c r="T271" s="108"/>
      <c r="U271" s="108"/>
      <c r="V271" s="109"/>
      <c r="W271" s="108"/>
      <c r="X271" s="108"/>
      <c r="Y271" s="109"/>
      <c r="Z271" s="108"/>
      <c r="AA271" s="108"/>
      <c r="AB271" s="111"/>
      <c r="AC271" s="108"/>
      <c r="AD271" s="108"/>
      <c r="AE271" s="108"/>
      <c r="AF271" s="109"/>
      <c r="AG271" s="108"/>
      <c r="AH271" s="108"/>
      <c r="AI271" s="108"/>
      <c r="AJ271" s="109"/>
      <c r="AK271" s="110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</row>
    <row r="272" spans="1:83" x14ac:dyDescent="0.3">
      <c r="A272" s="7"/>
      <c r="B272" s="6"/>
      <c r="C272" s="6"/>
      <c r="D272" s="15"/>
      <c r="E272" s="1"/>
      <c r="F272" s="106"/>
      <c r="G272" s="107"/>
      <c r="H272" s="1"/>
      <c r="I272" s="1"/>
      <c r="J272" s="8"/>
      <c r="K272" s="1"/>
      <c r="L272" s="1"/>
      <c r="M272" s="1"/>
      <c r="N272" s="1"/>
      <c r="O272" s="1"/>
      <c r="P272" s="1"/>
      <c r="Q272" s="8"/>
      <c r="R272" s="1"/>
      <c r="S272" s="1"/>
      <c r="T272" s="1"/>
      <c r="U272" s="1"/>
      <c r="V272" s="107"/>
      <c r="W272" s="1"/>
      <c r="X272" s="1"/>
      <c r="Y272" s="107"/>
      <c r="Z272" s="1"/>
      <c r="AA272" s="1"/>
      <c r="AB272" s="9"/>
      <c r="AC272" s="1"/>
      <c r="AD272" s="1"/>
      <c r="AE272" s="1"/>
      <c r="AF272" s="107"/>
      <c r="AG272" s="1"/>
      <c r="AH272" s="1"/>
      <c r="AI272" s="1"/>
      <c r="AJ272" s="107"/>
      <c r="AK272" s="8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</row>
    <row r="273" spans="1:83" x14ac:dyDescent="0.3">
      <c r="A273" s="7"/>
      <c r="B273" s="6"/>
      <c r="C273" s="6"/>
      <c r="D273" s="15"/>
      <c r="E273" s="1"/>
      <c r="F273" s="106"/>
      <c r="G273" s="107"/>
      <c r="H273" s="1"/>
      <c r="I273" s="1"/>
      <c r="J273" s="8"/>
      <c r="K273" s="1"/>
      <c r="L273" s="113"/>
      <c r="M273" s="13"/>
      <c r="N273" s="1"/>
      <c r="O273" s="1"/>
      <c r="P273" s="1"/>
      <c r="Q273" s="8"/>
      <c r="R273" s="1"/>
      <c r="S273" s="1"/>
      <c r="T273" s="1"/>
      <c r="U273" s="1"/>
      <c r="V273" s="107"/>
      <c r="W273" s="1"/>
      <c r="X273" s="1"/>
      <c r="Y273" s="107"/>
      <c r="Z273" s="1"/>
      <c r="AA273" s="1"/>
      <c r="AB273" s="9"/>
      <c r="AC273" s="1"/>
      <c r="AD273" s="1"/>
      <c r="AE273" s="1"/>
      <c r="AF273" s="107"/>
      <c r="AG273" s="1"/>
      <c r="AH273" s="1"/>
      <c r="AI273" s="1"/>
      <c r="AJ273" s="107"/>
      <c r="AK273" s="8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</row>
    <row r="274" spans="1:83" x14ac:dyDescent="0.3">
      <c r="A274" s="7"/>
      <c r="B274" s="108"/>
      <c r="C274" s="108"/>
      <c r="D274" s="108"/>
      <c r="E274" s="108"/>
      <c r="F274" s="108"/>
      <c r="G274" s="109"/>
      <c r="H274" s="108"/>
      <c r="I274" s="108"/>
      <c r="J274" s="110"/>
      <c r="K274" s="108"/>
      <c r="L274" s="108"/>
      <c r="M274" s="108"/>
      <c r="N274" s="108"/>
      <c r="O274" s="108"/>
      <c r="P274" s="108"/>
      <c r="Q274" s="110"/>
      <c r="R274" s="108"/>
      <c r="S274" s="108"/>
      <c r="T274" s="108"/>
      <c r="U274" s="108"/>
      <c r="V274" s="109"/>
      <c r="W274" s="108"/>
      <c r="X274" s="108"/>
      <c r="Y274" s="109"/>
      <c r="Z274" s="108"/>
      <c r="AA274" s="108"/>
      <c r="AB274" s="111"/>
      <c r="AC274" s="108"/>
      <c r="AD274" s="108"/>
      <c r="AE274" s="108"/>
      <c r="AF274" s="109"/>
      <c r="AG274" s="108"/>
      <c r="AH274" s="108"/>
      <c r="AI274" s="108"/>
      <c r="AJ274" s="109"/>
      <c r="AK274" s="110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</row>
    <row r="275" spans="1:83" x14ac:dyDescent="0.3">
      <c r="A275" s="7"/>
      <c r="B275" s="6"/>
      <c r="C275" s="6"/>
      <c r="D275" s="15"/>
      <c r="E275" s="1"/>
      <c r="F275" s="106"/>
      <c r="G275" s="107"/>
      <c r="H275" s="1"/>
      <c r="I275" s="1"/>
      <c r="J275" s="8"/>
      <c r="K275" s="1"/>
      <c r="L275" s="113"/>
      <c r="M275" s="13"/>
      <c r="N275" s="1"/>
      <c r="O275" s="1"/>
      <c r="P275" s="1"/>
      <c r="Q275" s="8"/>
      <c r="R275" s="1"/>
      <c r="S275" s="1"/>
      <c r="T275" s="1"/>
      <c r="U275" s="1"/>
      <c r="V275" s="107"/>
      <c r="W275" s="1"/>
      <c r="X275" s="1"/>
      <c r="Y275" s="107"/>
      <c r="Z275" s="1"/>
      <c r="AA275" s="1"/>
      <c r="AB275" s="9"/>
      <c r="AC275" s="1"/>
      <c r="AD275" s="1"/>
      <c r="AE275" s="1"/>
      <c r="AF275" s="107"/>
      <c r="AG275" s="1"/>
      <c r="AH275" s="1"/>
      <c r="AI275" s="1"/>
      <c r="AJ275" s="107"/>
      <c r="AK275" s="8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</row>
    <row r="276" spans="1:83" x14ac:dyDescent="0.3">
      <c r="A276" s="7"/>
      <c r="B276" s="6"/>
      <c r="C276" s="6"/>
      <c r="D276" s="15"/>
      <c r="E276" s="1"/>
      <c r="F276" s="106"/>
      <c r="G276" s="107"/>
      <c r="H276" s="1"/>
      <c r="I276" s="1"/>
      <c r="J276" s="8"/>
      <c r="K276" s="1"/>
      <c r="L276" s="113"/>
      <c r="M276" s="56"/>
      <c r="N276" s="1"/>
      <c r="O276" s="1"/>
      <c r="P276" s="1"/>
      <c r="Q276" s="8"/>
      <c r="R276" s="1"/>
      <c r="S276" s="1"/>
      <c r="T276" s="1"/>
      <c r="U276" s="1"/>
      <c r="V276" s="107"/>
      <c r="W276" s="1"/>
      <c r="X276" s="1"/>
      <c r="Y276" s="107"/>
      <c r="Z276" s="1"/>
      <c r="AA276" s="1"/>
      <c r="AB276" s="9"/>
      <c r="AC276" s="1"/>
      <c r="AD276" s="1"/>
      <c r="AE276" s="1"/>
      <c r="AF276" s="107"/>
      <c r="AG276" s="1"/>
      <c r="AH276" s="1"/>
      <c r="AI276" s="1"/>
      <c r="AJ276" s="107"/>
      <c r="AK276" s="8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</row>
    <row r="277" spans="1:83" x14ac:dyDescent="0.3">
      <c r="A277" s="7"/>
      <c r="B277" s="6"/>
      <c r="C277" s="6"/>
      <c r="D277" s="15"/>
      <c r="E277" s="1"/>
      <c r="F277" s="106"/>
      <c r="G277" s="107"/>
      <c r="H277" s="1"/>
      <c r="I277" s="1"/>
      <c r="J277" s="8"/>
      <c r="K277" s="1"/>
      <c r="L277" s="1"/>
      <c r="M277" s="1"/>
      <c r="N277" s="1"/>
      <c r="O277" s="1"/>
      <c r="P277" s="1"/>
      <c r="Q277" s="8"/>
      <c r="R277" s="1"/>
      <c r="S277" s="1"/>
      <c r="T277" s="1"/>
      <c r="U277" s="1"/>
      <c r="V277" s="107"/>
      <c r="W277" s="1"/>
      <c r="X277" s="1"/>
      <c r="Y277" s="107"/>
      <c r="Z277" s="1"/>
      <c r="AA277" s="1"/>
      <c r="AB277" s="9"/>
      <c r="AC277" s="1"/>
      <c r="AD277" s="1"/>
      <c r="AE277" s="1"/>
      <c r="AF277" s="107"/>
      <c r="AG277" s="1"/>
      <c r="AH277" s="1"/>
      <c r="AI277" s="1"/>
      <c r="AJ277" s="107"/>
      <c r="AK277" s="8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</row>
    <row r="278" spans="1:83" x14ac:dyDescent="0.3">
      <c r="A278" s="7"/>
      <c r="B278" s="6"/>
      <c r="C278" s="6"/>
      <c r="D278" s="15"/>
      <c r="E278" s="1"/>
      <c r="F278" s="106"/>
      <c r="G278" s="107"/>
      <c r="H278" s="1"/>
      <c r="I278" s="1"/>
      <c r="J278" s="8"/>
      <c r="K278" s="1"/>
      <c r="L278" s="1"/>
      <c r="M278" s="1"/>
      <c r="N278" s="1"/>
      <c r="O278" s="1"/>
      <c r="P278" s="1"/>
      <c r="Q278" s="8"/>
      <c r="R278" s="1"/>
      <c r="S278" s="1"/>
      <c r="T278" s="1"/>
      <c r="U278" s="1"/>
      <c r="V278" s="107"/>
      <c r="W278" s="1"/>
      <c r="X278" s="1"/>
      <c r="Y278" s="107"/>
      <c r="Z278" s="1"/>
      <c r="AA278" s="1"/>
      <c r="AB278" s="9"/>
      <c r="AC278" s="1"/>
      <c r="AD278" s="1"/>
      <c r="AE278" s="1"/>
      <c r="AF278" s="107"/>
      <c r="AG278" s="1"/>
      <c r="AH278" s="1"/>
      <c r="AI278" s="1"/>
      <c r="AJ278" s="107"/>
      <c r="AK278" s="8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</row>
    <row r="279" spans="1:83" x14ac:dyDescent="0.3">
      <c r="A279" s="7"/>
      <c r="B279" s="26"/>
      <c r="C279" s="26"/>
      <c r="D279" s="26"/>
      <c r="E279" s="114"/>
      <c r="F279" s="115"/>
      <c r="G279" s="109"/>
      <c r="H279" s="114"/>
      <c r="I279" s="114"/>
      <c r="J279" s="110"/>
      <c r="K279" s="114"/>
      <c r="L279" s="114"/>
      <c r="M279" s="114"/>
      <c r="N279" s="114"/>
      <c r="O279" s="114"/>
      <c r="P279" s="114"/>
      <c r="Q279" s="110"/>
      <c r="R279" s="114"/>
      <c r="S279" s="114"/>
      <c r="T279" s="114"/>
      <c r="U279" s="114"/>
      <c r="V279" s="109"/>
      <c r="W279" s="114"/>
      <c r="X279" s="114"/>
      <c r="Y279" s="109"/>
      <c r="Z279" s="114"/>
      <c r="AA279" s="114"/>
      <c r="AB279" s="111"/>
      <c r="AC279" s="114"/>
      <c r="AD279" s="114"/>
      <c r="AE279" s="114"/>
      <c r="AF279" s="109"/>
      <c r="AG279" s="114"/>
      <c r="AH279" s="114"/>
      <c r="AI279" s="115"/>
      <c r="AJ279" s="109"/>
      <c r="AK279" s="110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</row>
    <row r="280" spans="1:83" x14ac:dyDescent="0.3">
      <c r="A280" s="7"/>
      <c r="B280" s="6"/>
      <c r="C280" s="6"/>
      <c r="D280" s="15"/>
      <c r="E280" s="1"/>
      <c r="F280" s="106"/>
      <c r="G280" s="107"/>
      <c r="H280" s="1"/>
      <c r="I280" s="1"/>
      <c r="J280" s="8"/>
      <c r="K280" s="1"/>
      <c r="L280" s="1"/>
      <c r="M280" s="1"/>
      <c r="N280" s="1"/>
      <c r="O280" s="1"/>
      <c r="P280" s="1"/>
      <c r="Q280" s="8"/>
      <c r="R280" s="1"/>
      <c r="S280" s="1"/>
      <c r="T280" s="1"/>
      <c r="U280" s="1"/>
      <c r="V280" s="107"/>
      <c r="W280" s="1"/>
      <c r="X280" s="1"/>
      <c r="Y280" s="107"/>
      <c r="Z280" s="1"/>
      <c r="AA280" s="1"/>
      <c r="AB280" s="9"/>
      <c r="AC280" s="1"/>
      <c r="AD280" s="1"/>
      <c r="AE280" s="1"/>
      <c r="AF280" s="107"/>
      <c r="AG280" s="1"/>
      <c r="AH280" s="1"/>
      <c r="AI280" s="1"/>
      <c r="AJ280" s="107"/>
      <c r="AK280" s="8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</row>
    <row r="281" spans="1:83" x14ac:dyDescent="0.3">
      <c r="A281" s="7"/>
      <c r="B281" s="6"/>
      <c r="C281" s="6"/>
      <c r="D281" s="15"/>
      <c r="E281" s="1"/>
      <c r="F281" s="106"/>
      <c r="G281" s="107"/>
      <c r="H281" s="1"/>
      <c r="I281" s="1"/>
      <c r="J281" s="8"/>
      <c r="K281" s="1"/>
      <c r="L281" s="113"/>
      <c r="M281" s="56"/>
      <c r="N281" s="1"/>
      <c r="O281" s="1"/>
      <c r="P281" s="1"/>
      <c r="Q281" s="8"/>
      <c r="R281" s="1"/>
      <c r="S281" s="1"/>
      <c r="T281" s="1"/>
      <c r="U281" s="1"/>
      <c r="V281" s="107"/>
      <c r="W281" s="1"/>
      <c r="X281" s="1"/>
      <c r="Y281" s="107"/>
      <c r="Z281" s="1"/>
      <c r="AA281" s="1"/>
      <c r="AB281" s="9"/>
      <c r="AC281" s="1"/>
      <c r="AD281" s="1"/>
      <c r="AE281" s="1"/>
      <c r="AF281" s="107"/>
      <c r="AG281" s="1"/>
      <c r="AH281" s="1"/>
      <c r="AI281" s="1"/>
      <c r="AJ281" s="107"/>
      <c r="AK281" s="8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</row>
    <row r="282" spans="1:83" x14ac:dyDescent="0.3">
      <c r="A282" s="7"/>
      <c r="B282" s="6"/>
      <c r="C282" s="6"/>
      <c r="D282" s="15"/>
      <c r="E282" s="1"/>
      <c r="F282" s="106"/>
      <c r="G282" s="107"/>
      <c r="H282" s="1"/>
      <c r="I282" s="1"/>
      <c r="J282" s="8"/>
      <c r="K282" s="1"/>
      <c r="L282" s="1"/>
      <c r="M282" s="1"/>
      <c r="N282" s="1"/>
      <c r="O282" s="1"/>
      <c r="P282" s="1"/>
      <c r="Q282" s="8"/>
      <c r="R282" s="1"/>
      <c r="S282" s="1"/>
      <c r="T282" s="1"/>
      <c r="U282" s="1"/>
      <c r="V282" s="107"/>
      <c r="W282" s="1"/>
      <c r="X282" s="1"/>
      <c r="Y282" s="107"/>
      <c r="Z282" s="1"/>
      <c r="AA282" s="1"/>
      <c r="AB282" s="9"/>
      <c r="AC282" s="1"/>
      <c r="AD282" s="1"/>
      <c r="AE282" s="1"/>
      <c r="AF282" s="107"/>
      <c r="AG282" s="1"/>
      <c r="AH282" s="1"/>
      <c r="AI282" s="1"/>
      <c r="AJ282" s="107"/>
      <c r="AK282" s="8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</row>
    <row r="283" spans="1:83" x14ac:dyDescent="0.3">
      <c r="A283" s="7"/>
      <c r="B283" s="26"/>
      <c r="C283" s="108"/>
      <c r="D283" s="108"/>
      <c r="E283" s="108"/>
      <c r="F283" s="112"/>
      <c r="G283" s="109"/>
      <c r="H283" s="108"/>
      <c r="I283" s="108"/>
      <c r="J283" s="110"/>
      <c r="K283" s="108"/>
      <c r="L283" s="108"/>
      <c r="M283" s="108"/>
      <c r="N283" s="108"/>
      <c r="O283" s="108"/>
      <c r="P283" s="108"/>
      <c r="Q283" s="110"/>
      <c r="R283" s="108"/>
      <c r="S283" s="108"/>
      <c r="T283" s="108"/>
      <c r="U283" s="108"/>
      <c r="V283" s="109"/>
      <c r="W283" s="108"/>
      <c r="X283" s="108"/>
      <c r="Y283" s="109"/>
      <c r="Z283" s="108"/>
      <c r="AA283" s="108"/>
      <c r="AB283" s="111"/>
      <c r="AC283" s="108"/>
      <c r="AD283" s="108"/>
      <c r="AE283" s="108"/>
      <c r="AF283" s="109"/>
      <c r="AG283" s="108"/>
      <c r="AH283" s="108"/>
      <c r="AI283" s="112"/>
      <c r="AJ283" s="109"/>
      <c r="AK283" s="110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</row>
    <row r="284" spans="1:83" x14ac:dyDescent="0.3">
      <c r="A284" s="7"/>
      <c r="B284" s="6"/>
      <c r="C284" s="6"/>
      <c r="D284" s="15"/>
      <c r="E284" s="1"/>
      <c r="F284" s="106"/>
      <c r="G284" s="107"/>
      <c r="H284" s="1"/>
      <c r="I284" s="1"/>
      <c r="J284" s="8"/>
      <c r="K284" s="1"/>
      <c r="L284" s="1"/>
      <c r="M284" s="1"/>
      <c r="N284" s="1"/>
      <c r="O284" s="1"/>
      <c r="P284" s="1"/>
      <c r="Q284" s="8"/>
      <c r="R284" s="1"/>
      <c r="S284" s="1"/>
      <c r="T284" s="1"/>
      <c r="U284" s="1"/>
      <c r="V284" s="107"/>
      <c r="W284" s="1"/>
      <c r="X284" s="1"/>
      <c r="Y284" s="107"/>
      <c r="Z284" s="1"/>
      <c r="AA284" s="1"/>
      <c r="AB284" s="9"/>
      <c r="AC284" s="1"/>
      <c r="AD284" s="1"/>
      <c r="AE284" s="1"/>
      <c r="AF284" s="107"/>
      <c r="AG284" s="1"/>
      <c r="AH284" s="1"/>
      <c r="AI284" s="1"/>
      <c r="AJ284" s="107"/>
      <c r="AK284" s="8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</row>
    <row r="285" spans="1:83" x14ac:dyDescent="0.3">
      <c r="A285" s="7"/>
      <c r="B285" s="6"/>
      <c r="C285" s="6"/>
      <c r="D285" s="15"/>
      <c r="E285" s="1"/>
      <c r="F285" s="106"/>
      <c r="G285" s="107"/>
      <c r="H285" s="1"/>
      <c r="I285" s="1"/>
      <c r="J285" s="8"/>
      <c r="K285" s="1"/>
      <c r="L285" s="1"/>
      <c r="M285" s="1"/>
      <c r="N285" s="1"/>
      <c r="O285" s="1"/>
      <c r="P285" s="1"/>
      <c r="Q285" s="8"/>
      <c r="R285" s="1"/>
      <c r="S285" s="1"/>
      <c r="T285" s="1"/>
      <c r="U285" s="1"/>
      <c r="V285" s="107"/>
      <c r="W285" s="1"/>
      <c r="X285" s="1"/>
      <c r="Y285" s="107"/>
      <c r="Z285" s="1"/>
      <c r="AA285" s="1"/>
      <c r="AB285" s="9"/>
      <c r="AC285" s="1"/>
      <c r="AD285" s="1"/>
      <c r="AE285" s="1"/>
      <c r="AF285" s="107"/>
      <c r="AG285" s="1"/>
      <c r="AH285" s="1"/>
      <c r="AI285" s="1"/>
      <c r="AJ285" s="107"/>
      <c r="AK285" s="8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</row>
    <row r="286" spans="1:83" x14ac:dyDescent="0.3">
      <c r="A286" s="7"/>
      <c r="B286" s="108"/>
      <c r="C286" s="108"/>
      <c r="D286" s="108"/>
      <c r="E286" s="108"/>
      <c r="F286" s="108"/>
      <c r="G286" s="109"/>
      <c r="H286" s="108"/>
      <c r="I286" s="108"/>
      <c r="J286" s="110"/>
      <c r="K286" s="108"/>
      <c r="L286" s="108"/>
      <c r="M286" s="108"/>
      <c r="N286" s="108"/>
      <c r="O286" s="108"/>
      <c r="P286" s="108"/>
      <c r="Q286" s="110"/>
      <c r="R286" s="108"/>
      <c r="S286" s="108"/>
      <c r="T286" s="108"/>
      <c r="U286" s="108"/>
      <c r="V286" s="109"/>
      <c r="W286" s="108"/>
      <c r="X286" s="108"/>
      <c r="Y286" s="109"/>
      <c r="Z286" s="108"/>
      <c r="AA286" s="108"/>
      <c r="AB286" s="111"/>
      <c r="AC286" s="108"/>
      <c r="AD286" s="108"/>
      <c r="AE286" s="108"/>
      <c r="AF286" s="109"/>
      <c r="AG286" s="108"/>
      <c r="AH286" s="108"/>
      <c r="AI286" s="108"/>
      <c r="AJ286" s="109"/>
      <c r="AK286" s="110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</row>
    <row r="287" spans="1:83" x14ac:dyDescent="0.3">
      <c r="A287" s="7"/>
      <c r="B287" s="6"/>
      <c r="C287" s="6"/>
      <c r="D287" s="15"/>
      <c r="E287" s="1"/>
      <c r="F287" s="106"/>
      <c r="G287" s="107"/>
      <c r="H287" s="1"/>
      <c r="I287" s="1"/>
      <c r="J287" s="8"/>
      <c r="K287" s="1"/>
      <c r="L287" s="1"/>
      <c r="M287" s="1"/>
      <c r="N287" s="1"/>
      <c r="O287" s="1"/>
      <c r="P287" s="1"/>
      <c r="Q287" s="8"/>
      <c r="R287" s="1"/>
      <c r="S287" s="1"/>
      <c r="T287" s="1"/>
      <c r="U287" s="1"/>
      <c r="V287" s="107"/>
      <c r="W287" s="1"/>
      <c r="X287" s="1"/>
      <c r="Y287" s="107"/>
      <c r="Z287" s="1"/>
      <c r="AA287" s="1"/>
      <c r="AB287" s="9"/>
      <c r="AC287" s="1"/>
      <c r="AD287" s="1"/>
      <c r="AE287" s="1"/>
      <c r="AF287" s="107"/>
      <c r="AG287" s="1"/>
      <c r="AH287" s="1"/>
      <c r="AI287" s="1"/>
      <c r="AJ287" s="107"/>
      <c r="AK287" s="8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</row>
    <row r="288" spans="1:83" x14ac:dyDescent="0.3">
      <c r="A288" s="7"/>
      <c r="B288" s="6"/>
      <c r="C288" s="6"/>
      <c r="D288" s="15"/>
      <c r="E288" s="1"/>
      <c r="F288" s="106"/>
      <c r="G288" s="107"/>
      <c r="H288" s="1"/>
      <c r="I288" s="1"/>
      <c r="J288" s="8"/>
      <c r="K288" s="1"/>
      <c r="L288" s="1"/>
      <c r="M288" s="1"/>
      <c r="N288" s="1"/>
      <c r="O288" s="1"/>
      <c r="P288" s="1"/>
      <c r="Q288" s="8"/>
      <c r="R288" s="1"/>
      <c r="S288" s="1"/>
      <c r="T288" s="1"/>
      <c r="U288" s="1"/>
      <c r="V288" s="107"/>
      <c r="W288" s="1"/>
      <c r="X288" s="1"/>
      <c r="Y288" s="107"/>
      <c r="Z288" s="1"/>
      <c r="AA288" s="1"/>
      <c r="AB288" s="9"/>
      <c r="AC288" s="1"/>
      <c r="AD288" s="1"/>
      <c r="AE288" s="1"/>
      <c r="AF288" s="107"/>
      <c r="AG288" s="1"/>
      <c r="AH288" s="1"/>
      <c r="AI288" s="1"/>
      <c r="AJ288" s="107"/>
      <c r="AK288" s="8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</row>
    <row r="289" spans="1:83" x14ac:dyDescent="0.3">
      <c r="A289" s="7"/>
      <c r="B289" s="6"/>
      <c r="C289" s="6"/>
      <c r="D289" s="15"/>
      <c r="E289" s="1"/>
      <c r="F289" s="106"/>
      <c r="G289" s="107"/>
      <c r="H289" s="1"/>
      <c r="I289" s="1"/>
      <c r="J289" s="8"/>
      <c r="K289" s="1"/>
      <c r="L289" s="1"/>
      <c r="M289" s="1"/>
      <c r="N289" s="1"/>
      <c r="O289" s="1"/>
      <c r="P289" s="1"/>
      <c r="Q289" s="8"/>
      <c r="R289" s="1"/>
      <c r="S289" s="1"/>
      <c r="T289" s="1"/>
      <c r="U289" s="1"/>
      <c r="V289" s="107"/>
      <c r="W289" s="1"/>
      <c r="X289" s="1"/>
      <c r="Y289" s="107"/>
      <c r="Z289" s="1"/>
      <c r="AA289" s="1"/>
      <c r="AB289" s="9"/>
      <c r="AC289" s="1"/>
      <c r="AD289" s="1"/>
      <c r="AE289" s="1"/>
      <c r="AF289" s="107"/>
      <c r="AG289" s="1"/>
      <c r="AH289" s="1"/>
      <c r="AI289" s="1"/>
      <c r="AJ289" s="107"/>
      <c r="AK289" s="8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</row>
    <row r="290" spans="1:83" x14ac:dyDescent="0.3">
      <c r="A290" s="7"/>
      <c r="B290" s="26"/>
      <c r="C290" s="108"/>
      <c r="D290" s="108"/>
      <c r="E290" s="108"/>
      <c r="F290" s="112"/>
      <c r="G290" s="109"/>
      <c r="H290" s="108"/>
      <c r="I290" s="108"/>
      <c r="J290" s="110"/>
      <c r="K290" s="108"/>
      <c r="L290" s="108"/>
      <c r="M290" s="108"/>
      <c r="N290" s="108"/>
      <c r="O290" s="108"/>
      <c r="P290" s="108"/>
      <c r="Q290" s="110"/>
      <c r="R290" s="108"/>
      <c r="S290" s="108"/>
      <c r="T290" s="108"/>
      <c r="U290" s="108"/>
      <c r="V290" s="109"/>
      <c r="W290" s="108"/>
      <c r="X290" s="108"/>
      <c r="Y290" s="109"/>
      <c r="Z290" s="108"/>
      <c r="AA290" s="108"/>
      <c r="AB290" s="111"/>
      <c r="AC290" s="108"/>
      <c r="AD290" s="108"/>
      <c r="AE290" s="108"/>
      <c r="AF290" s="109"/>
      <c r="AG290" s="108"/>
      <c r="AH290" s="108"/>
      <c r="AI290" s="112"/>
      <c r="AJ290" s="109"/>
      <c r="AK290" s="110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</row>
    <row r="291" spans="1:83" x14ac:dyDescent="0.3">
      <c r="A291" s="7"/>
      <c r="B291" s="6"/>
      <c r="C291" s="6"/>
      <c r="D291" s="15"/>
      <c r="E291" s="1"/>
      <c r="F291" s="106"/>
      <c r="G291" s="107"/>
      <c r="H291" s="1"/>
      <c r="I291" s="1"/>
      <c r="J291" s="8"/>
      <c r="K291" s="1"/>
      <c r="L291" s="1"/>
      <c r="M291" s="1"/>
      <c r="N291" s="1"/>
      <c r="O291" s="1"/>
      <c r="P291" s="1"/>
      <c r="Q291" s="8"/>
      <c r="R291" s="1"/>
      <c r="S291" s="1"/>
      <c r="T291" s="1"/>
      <c r="U291" s="1"/>
      <c r="V291" s="107"/>
      <c r="W291" s="1"/>
      <c r="X291" s="1"/>
      <c r="Y291" s="107"/>
      <c r="Z291" s="1"/>
      <c r="AA291" s="1"/>
      <c r="AB291" s="9"/>
      <c r="AC291" s="1"/>
      <c r="AD291" s="1"/>
      <c r="AE291" s="1"/>
      <c r="AF291" s="107"/>
      <c r="AG291" s="1"/>
      <c r="AH291" s="1"/>
      <c r="AI291" s="1"/>
      <c r="AJ291" s="107"/>
      <c r="AK291" s="8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</row>
    <row r="292" spans="1:83" x14ac:dyDescent="0.3">
      <c r="A292" s="7"/>
      <c r="B292" s="6"/>
      <c r="C292" s="6"/>
      <c r="D292" s="15"/>
      <c r="E292" s="1"/>
      <c r="F292" s="106"/>
      <c r="G292" s="107"/>
      <c r="H292" s="1"/>
      <c r="I292" s="1"/>
      <c r="J292" s="8"/>
      <c r="K292" s="1"/>
      <c r="L292" s="1"/>
      <c r="M292" s="1"/>
      <c r="N292" s="1"/>
      <c r="O292" s="1"/>
      <c r="P292" s="1"/>
      <c r="Q292" s="8"/>
      <c r="R292" s="1"/>
      <c r="S292" s="1"/>
      <c r="T292" s="1"/>
      <c r="U292" s="1"/>
      <c r="V292" s="107"/>
      <c r="W292" s="1"/>
      <c r="X292" s="1"/>
      <c r="Y292" s="107"/>
      <c r="Z292" s="1"/>
      <c r="AA292" s="1"/>
      <c r="AB292" s="9"/>
      <c r="AC292" s="1"/>
      <c r="AD292" s="1"/>
      <c r="AE292" s="1"/>
      <c r="AF292" s="107"/>
      <c r="AG292" s="1"/>
      <c r="AH292" s="1"/>
      <c r="AI292" s="1"/>
      <c r="AJ292" s="107"/>
      <c r="AK292" s="8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</row>
    <row r="293" spans="1:83" x14ac:dyDescent="0.3">
      <c r="A293" s="7"/>
      <c r="B293" s="6"/>
      <c r="C293" s="6"/>
      <c r="D293" s="15"/>
      <c r="E293" s="1"/>
      <c r="F293" s="106"/>
      <c r="G293" s="107"/>
      <c r="H293" s="1"/>
      <c r="I293" s="1"/>
      <c r="J293" s="8"/>
      <c r="K293" s="1"/>
      <c r="L293" s="1"/>
      <c r="M293" s="1"/>
      <c r="N293" s="1"/>
      <c r="O293" s="1"/>
      <c r="P293" s="1"/>
      <c r="Q293" s="8"/>
      <c r="R293" s="1"/>
      <c r="S293" s="1"/>
      <c r="T293" s="1"/>
      <c r="U293" s="1"/>
      <c r="V293" s="107"/>
      <c r="W293" s="1"/>
      <c r="X293" s="1"/>
      <c r="Y293" s="107"/>
      <c r="Z293" s="1"/>
      <c r="AA293" s="1"/>
      <c r="AB293" s="9"/>
      <c r="AC293" s="1"/>
      <c r="AD293" s="1"/>
      <c r="AE293" s="1"/>
      <c r="AF293" s="107"/>
      <c r="AG293" s="1"/>
      <c r="AH293" s="1"/>
      <c r="AI293" s="1"/>
      <c r="AJ293" s="107"/>
      <c r="AK293" s="8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</row>
    <row r="294" spans="1:83" x14ac:dyDescent="0.3">
      <c r="A294" s="7"/>
      <c r="B294" s="26"/>
      <c r="C294" s="108"/>
      <c r="D294" s="108"/>
      <c r="E294" s="108"/>
      <c r="F294" s="112"/>
      <c r="G294" s="109"/>
      <c r="H294" s="108"/>
      <c r="I294" s="108"/>
      <c r="J294" s="110"/>
      <c r="K294" s="108"/>
      <c r="L294" s="108"/>
      <c r="M294" s="108"/>
      <c r="N294" s="108"/>
      <c r="O294" s="108"/>
      <c r="P294" s="108"/>
      <c r="Q294" s="110"/>
      <c r="R294" s="108"/>
      <c r="S294" s="108"/>
      <c r="T294" s="108"/>
      <c r="U294" s="108"/>
      <c r="V294" s="109"/>
      <c r="W294" s="108"/>
      <c r="X294" s="108"/>
      <c r="Y294" s="109"/>
      <c r="Z294" s="108"/>
      <c r="AA294" s="108"/>
      <c r="AB294" s="111"/>
      <c r="AC294" s="108"/>
      <c r="AD294" s="108"/>
      <c r="AE294" s="108"/>
      <c r="AF294" s="109"/>
      <c r="AG294" s="108"/>
      <c r="AH294" s="108"/>
      <c r="AI294" s="112"/>
      <c r="AJ294" s="109"/>
      <c r="AK294" s="110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</row>
    <row r="295" spans="1:83" x14ac:dyDescent="0.3">
      <c r="A295" s="7"/>
      <c r="B295" s="6"/>
      <c r="C295" s="6"/>
      <c r="D295" s="15"/>
      <c r="E295" s="1"/>
      <c r="F295" s="106"/>
      <c r="G295" s="107"/>
      <c r="H295" s="1"/>
      <c r="I295" s="1"/>
      <c r="J295" s="8"/>
      <c r="K295" s="1"/>
      <c r="L295" s="1"/>
      <c r="M295" s="1"/>
      <c r="N295" s="1"/>
      <c r="O295" s="1"/>
      <c r="P295" s="1"/>
      <c r="Q295" s="8"/>
      <c r="R295" s="1"/>
      <c r="S295" s="1"/>
      <c r="T295" s="1"/>
      <c r="U295" s="1"/>
      <c r="V295" s="107"/>
      <c r="W295" s="1"/>
      <c r="X295" s="1"/>
      <c r="Y295" s="107"/>
      <c r="Z295" s="1"/>
      <c r="AA295" s="1"/>
      <c r="AB295" s="9"/>
      <c r="AC295" s="1"/>
      <c r="AD295" s="1"/>
      <c r="AE295" s="1"/>
      <c r="AF295" s="107"/>
      <c r="AG295" s="1"/>
      <c r="AH295" s="1"/>
      <c r="AI295" s="1"/>
      <c r="AJ295" s="107"/>
      <c r="AK295" s="8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</row>
    <row r="296" spans="1:83" x14ac:dyDescent="0.3">
      <c r="A296" s="7"/>
      <c r="B296" s="6"/>
      <c r="C296" s="6"/>
      <c r="D296" s="15"/>
      <c r="E296" s="1"/>
      <c r="F296" s="106"/>
      <c r="G296" s="107"/>
      <c r="H296" s="1"/>
      <c r="I296" s="1"/>
      <c r="J296" s="8"/>
      <c r="K296" s="1"/>
      <c r="L296" s="1"/>
      <c r="M296" s="1"/>
      <c r="N296" s="1"/>
      <c r="O296" s="1"/>
      <c r="P296" s="1"/>
      <c r="Q296" s="8"/>
      <c r="R296" s="1"/>
      <c r="S296" s="1"/>
      <c r="T296" s="1"/>
      <c r="U296" s="1"/>
      <c r="V296" s="107"/>
      <c r="W296" s="1"/>
      <c r="X296" s="1"/>
      <c r="Y296" s="107"/>
      <c r="Z296" s="1"/>
      <c r="AA296" s="1"/>
      <c r="AB296" s="9"/>
      <c r="AC296" s="1"/>
      <c r="AD296" s="1"/>
      <c r="AE296" s="1"/>
      <c r="AF296" s="107"/>
      <c r="AG296" s="1"/>
      <c r="AH296" s="1"/>
      <c r="AI296" s="1"/>
      <c r="AJ296" s="107"/>
      <c r="AK296" s="8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</row>
    <row r="297" spans="1:83" x14ac:dyDescent="0.3">
      <c r="A297" s="7"/>
      <c r="B297" s="6"/>
      <c r="C297" s="6"/>
      <c r="D297" s="15"/>
      <c r="E297" s="1"/>
      <c r="F297" s="106"/>
      <c r="G297" s="107"/>
      <c r="H297" s="1"/>
      <c r="I297" s="1"/>
      <c r="J297" s="8"/>
      <c r="K297" s="1"/>
      <c r="L297" s="1"/>
      <c r="M297" s="1"/>
      <c r="N297" s="1"/>
      <c r="O297" s="1"/>
      <c r="P297" s="1"/>
      <c r="Q297" s="8"/>
      <c r="R297" s="1"/>
      <c r="S297" s="1"/>
      <c r="T297" s="1"/>
      <c r="U297" s="1"/>
      <c r="V297" s="107"/>
      <c r="W297" s="1"/>
      <c r="X297" s="1"/>
      <c r="Y297" s="107"/>
      <c r="Z297" s="1"/>
      <c r="AA297" s="1"/>
      <c r="AB297" s="9"/>
      <c r="AC297" s="1"/>
      <c r="AD297" s="1"/>
      <c r="AE297" s="1"/>
      <c r="AF297" s="107"/>
      <c r="AG297" s="1"/>
      <c r="AH297" s="1"/>
      <c r="AI297" s="1"/>
      <c r="AJ297" s="107"/>
      <c r="AK297" s="8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</row>
    <row r="298" spans="1:83" x14ac:dyDescent="0.3">
      <c r="A298" s="42"/>
      <c r="B298" s="26"/>
      <c r="C298" s="108"/>
      <c r="D298" s="108"/>
      <c r="E298" s="108"/>
      <c r="F298" s="112"/>
      <c r="G298" s="109"/>
      <c r="H298" s="108"/>
      <c r="I298" s="108"/>
      <c r="J298" s="110"/>
      <c r="K298" s="108"/>
      <c r="L298" s="108"/>
      <c r="M298" s="108"/>
      <c r="N298" s="108"/>
      <c r="O298" s="108"/>
      <c r="P298" s="108"/>
      <c r="Q298" s="110"/>
      <c r="R298" s="108"/>
      <c r="S298" s="108"/>
      <c r="T298" s="108"/>
      <c r="U298" s="108"/>
      <c r="V298" s="109"/>
      <c r="W298" s="108"/>
      <c r="X298" s="108"/>
      <c r="Y298" s="109"/>
      <c r="Z298" s="108"/>
      <c r="AA298" s="108"/>
      <c r="AB298" s="111"/>
      <c r="AC298" s="108"/>
      <c r="AD298" s="108"/>
      <c r="AE298" s="108"/>
      <c r="AF298" s="109"/>
      <c r="AG298" s="108"/>
      <c r="AH298" s="108"/>
      <c r="AI298" s="112"/>
      <c r="AJ298" s="109"/>
      <c r="AK298" s="110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</row>
    <row r="299" spans="1:83" x14ac:dyDescent="0.3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</row>
    <row r="300" spans="1:83" x14ac:dyDescent="0.3">
      <c r="A300" s="15"/>
      <c r="B300" s="14"/>
      <c r="C300" s="14"/>
      <c r="D300" s="15"/>
      <c r="E300" s="56"/>
      <c r="F300" s="116"/>
      <c r="G300" s="117"/>
      <c r="H300" s="116"/>
      <c r="I300" s="116"/>
      <c r="J300" s="60"/>
      <c r="K300" s="113"/>
      <c r="L300" s="113"/>
      <c r="M300" s="113"/>
      <c r="N300" s="113"/>
      <c r="O300" s="113"/>
      <c r="P300" s="116"/>
      <c r="Q300" s="60"/>
      <c r="R300" s="113"/>
      <c r="S300" s="113"/>
      <c r="T300" s="116"/>
      <c r="U300" s="116"/>
      <c r="V300" s="117"/>
      <c r="W300" s="113"/>
      <c r="X300" s="113"/>
      <c r="Y300" s="117"/>
      <c r="Z300" s="117"/>
      <c r="AA300" s="113"/>
      <c r="AB300" s="118"/>
      <c r="AC300" s="118"/>
      <c r="AD300" s="113"/>
      <c r="AE300" s="116"/>
      <c r="AF300" s="117"/>
      <c r="AG300" s="113"/>
      <c r="AH300" s="113"/>
      <c r="AI300" s="116"/>
      <c r="AJ300" s="117"/>
      <c r="AK300" s="60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</row>
    <row r="301" spans="1:83" x14ac:dyDescent="0.3">
      <c r="A301" s="15"/>
      <c r="B301" s="14"/>
      <c r="C301" s="14"/>
      <c r="D301" s="15"/>
      <c r="E301" s="56"/>
      <c r="F301" s="116"/>
      <c r="G301" s="117"/>
      <c r="H301" s="116"/>
      <c r="I301" s="116"/>
      <c r="J301" s="60"/>
      <c r="K301" s="113"/>
      <c r="L301" s="113"/>
      <c r="M301" s="113"/>
      <c r="N301" s="113"/>
      <c r="O301" s="113"/>
      <c r="P301" s="116"/>
      <c r="Q301" s="60"/>
      <c r="R301" s="113"/>
      <c r="S301" s="113"/>
      <c r="T301" s="116"/>
      <c r="U301" s="116"/>
      <c r="V301" s="117"/>
      <c r="W301" s="113"/>
      <c r="X301" s="113"/>
      <c r="Y301" s="117"/>
      <c r="Z301" s="117"/>
      <c r="AA301" s="113"/>
      <c r="AB301" s="118"/>
      <c r="AC301" s="118"/>
      <c r="AD301" s="113"/>
      <c r="AE301" s="113"/>
      <c r="AF301" s="117"/>
      <c r="AG301" s="113"/>
      <c r="AH301" s="113"/>
      <c r="AI301" s="116"/>
      <c r="AJ301" s="117"/>
      <c r="AK301" s="60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</row>
    <row r="302" spans="1:83" x14ac:dyDescent="0.3">
      <c r="A302" s="15"/>
      <c r="B302" s="14"/>
      <c r="C302" s="14"/>
      <c r="D302" s="15"/>
      <c r="E302" s="56"/>
      <c r="F302" s="116"/>
      <c r="G302" s="117"/>
      <c r="H302" s="116"/>
      <c r="I302" s="116"/>
      <c r="J302" s="60"/>
      <c r="K302" s="113"/>
      <c r="L302" s="113"/>
      <c r="M302" s="113"/>
      <c r="N302" s="113"/>
      <c r="O302" s="113"/>
      <c r="P302" s="116"/>
      <c r="Q302" s="60"/>
      <c r="R302" s="113"/>
      <c r="S302" s="113"/>
      <c r="T302" s="116"/>
      <c r="U302" s="116"/>
      <c r="V302" s="117"/>
      <c r="W302" s="113"/>
      <c r="X302" s="113"/>
      <c r="Y302" s="117"/>
      <c r="Z302" s="117"/>
      <c r="AA302" s="113"/>
      <c r="AB302" s="118"/>
      <c r="AC302" s="118"/>
      <c r="AD302" s="113"/>
      <c r="AE302" s="113"/>
      <c r="AF302" s="117"/>
      <c r="AG302" s="113"/>
      <c r="AH302" s="113"/>
      <c r="AI302" s="116"/>
      <c r="AJ302" s="117"/>
      <c r="AK302" s="60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</row>
    <row r="303" spans="1:83" x14ac:dyDescent="0.3">
      <c r="A303" s="7"/>
      <c r="B303" s="26"/>
      <c r="C303" s="26"/>
      <c r="D303" s="26"/>
      <c r="E303" s="114"/>
      <c r="F303" s="115"/>
      <c r="G303" s="109"/>
      <c r="H303" s="115"/>
      <c r="I303" s="115"/>
      <c r="J303" s="110"/>
      <c r="K303" s="114"/>
      <c r="L303" s="114"/>
      <c r="M303" s="114"/>
      <c r="N303" s="114"/>
      <c r="O303" s="115"/>
      <c r="P303" s="115"/>
      <c r="Q303" s="110"/>
      <c r="R303" s="114"/>
      <c r="S303" s="115"/>
      <c r="T303" s="115"/>
      <c r="U303" s="115"/>
      <c r="V303" s="109"/>
      <c r="W303" s="114"/>
      <c r="X303" s="115"/>
      <c r="Y303" s="109"/>
      <c r="Z303" s="114"/>
      <c r="AA303" s="115"/>
      <c r="AB303" s="111"/>
      <c r="AC303" s="114"/>
      <c r="AD303" s="115"/>
      <c r="AE303" s="115"/>
      <c r="AF303" s="109"/>
      <c r="AG303" s="114"/>
      <c r="AH303" s="114"/>
      <c r="AI303" s="115"/>
      <c r="AJ303" s="109"/>
      <c r="AK303" s="110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</row>
    <row r="304" spans="1:83" x14ac:dyDescent="0.3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</row>
    <row r="305" spans="1:83" x14ac:dyDescent="0.3">
      <c r="A305" s="7"/>
      <c r="B305" s="6"/>
      <c r="C305" s="15"/>
      <c r="D305" s="15"/>
      <c r="E305" s="1"/>
      <c r="F305" s="116"/>
      <c r="G305" s="1"/>
      <c r="H305" s="56"/>
      <c r="I305" s="1"/>
      <c r="J305" s="1"/>
      <c r="K305" s="1"/>
      <c r="L305" s="1"/>
      <c r="M305" s="1"/>
      <c r="N305" s="1"/>
      <c r="O305" s="56"/>
      <c r="P305" s="56"/>
      <c r="Q305" s="8"/>
      <c r="R305" s="1"/>
      <c r="S305" s="56"/>
      <c r="T305" s="56"/>
      <c r="U305" s="56"/>
      <c r="V305" s="1"/>
      <c r="W305" s="1"/>
      <c r="X305" s="1"/>
      <c r="Y305" s="1"/>
      <c r="Z305" s="1"/>
      <c r="AA305" s="56"/>
      <c r="AB305" s="1"/>
      <c r="AC305" s="1"/>
      <c r="AD305" s="1"/>
      <c r="AE305" s="56"/>
      <c r="AF305" s="1"/>
      <c r="AG305" s="1"/>
      <c r="AH305" s="1"/>
      <c r="AI305" s="56"/>
      <c r="AJ305" s="1"/>
      <c r="AK305" s="1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</row>
    <row r="306" spans="1:83" x14ac:dyDescent="0.3">
      <c r="A306" s="7"/>
      <c r="B306" s="6"/>
      <c r="C306" s="15"/>
      <c r="D306" s="15"/>
      <c r="E306" s="1"/>
      <c r="F306" s="106"/>
      <c r="G306" s="107"/>
      <c r="H306" s="56"/>
      <c r="I306" s="56"/>
      <c r="J306" s="8"/>
      <c r="K306" s="1"/>
      <c r="L306" s="1"/>
      <c r="M306" s="1"/>
      <c r="N306" s="1"/>
      <c r="O306" s="56"/>
      <c r="P306" s="56"/>
      <c r="Q306" s="8"/>
      <c r="R306" s="1"/>
      <c r="S306" s="56"/>
      <c r="T306" s="56"/>
      <c r="U306" s="56"/>
      <c r="V306" s="107"/>
      <c r="W306" s="1"/>
      <c r="X306" s="56"/>
      <c r="Y306" s="107"/>
      <c r="Z306" s="1"/>
      <c r="AA306" s="56"/>
      <c r="AB306" s="9"/>
      <c r="AC306" s="1"/>
      <c r="AD306" s="1"/>
      <c r="AE306" s="56"/>
      <c r="AF306" s="107"/>
      <c r="AG306" s="56"/>
      <c r="AH306" s="1"/>
      <c r="AI306" s="56"/>
      <c r="AJ306" s="107"/>
      <c r="AK306" s="8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</row>
    <row r="307" spans="1:83" x14ac:dyDescent="0.3">
      <c r="A307" s="7"/>
      <c r="B307" s="6"/>
      <c r="C307" s="15"/>
      <c r="D307" s="15"/>
      <c r="E307" s="1"/>
      <c r="F307" s="106"/>
      <c r="G307" s="107"/>
      <c r="H307" s="56"/>
      <c r="I307" s="56"/>
      <c r="J307" s="8"/>
      <c r="K307" s="1"/>
      <c r="L307" s="1"/>
      <c r="M307" s="56"/>
      <c r="N307" s="1"/>
      <c r="O307" s="56"/>
      <c r="P307" s="56"/>
      <c r="Q307" s="8"/>
      <c r="R307" s="1"/>
      <c r="S307" s="56"/>
      <c r="T307" s="56"/>
      <c r="U307" s="56"/>
      <c r="V307" s="107"/>
      <c r="W307" s="1"/>
      <c r="X307" s="56"/>
      <c r="Y307" s="107"/>
      <c r="Z307" s="1"/>
      <c r="AA307" s="56"/>
      <c r="AB307" s="9"/>
      <c r="AC307" s="1"/>
      <c r="AD307" s="56"/>
      <c r="AE307" s="56"/>
      <c r="AF307" s="107"/>
      <c r="AG307" s="56"/>
      <c r="AH307" s="1"/>
      <c r="AI307" s="56"/>
      <c r="AJ307" s="107"/>
      <c r="AK307" s="8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</row>
    <row r="308" spans="1:83" x14ac:dyDescent="0.3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</row>
    <row r="309" spans="1:83" x14ac:dyDescent="0.3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</row>
    <row r="310" spans="1:83" x14ac:dyDescent="0.3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</row>
    <row r="311" spans="1:83" x14ac:dyDescent="0.3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</row>
    <row r="312" spans="1:83" x14ac:dyDescent="0.3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</row>
    <row r="313" spans="1:83" x14ac:dyDescent="0.3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</row>
  </sheetData>
  <sheetProtection sheet="1" objects="1" scenarios="1"/>
  <sortState xmlns:xlrd2="http://schemas.microsoft.com/office/spreadsheetml/2017/richdata2" ref="A179:AK228">
    <sortCondition ref="C179:C228"/>
    <sortCondition ref="A179:A228"/>
  </sortState>
  <pageMargins left="0.2" right="0.2" top="0.25" bottom="0.2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Player Stats</vt:lpstr>
      <vt:lpstr>'78-79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2024-11-30T14:48:44Z</cp:lastPrinted>
  <dcterms:created xsi:type="dcterms:W3CDTF">2016-09-21T12:06:08Z</dcterms:created>
  <dcterms:modified xsi:type="dcterms:W3CDTF">2025-06-23T20:19:36Z</dcterms:modified>
</cp:coreProperties>
</file>