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BC91AE47-A771-47A2-91AA-ED79437E0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2" r:id="rId1"/>
  </sheets>
  <definedNames>
    <definedName name="_xlnm.Print_Area" localSheetId="0">'79-80 Player Stats'!$A$1:$AN$34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2" l="1"/>
  <c r="AG28" i="2"/>
  <c r="AE28" i="2"/>
  <c r="AD28" i="2"/>
  <c r="AA28" i="2"/>
  <c r="X28" i="2"/>
  <c r="U28" i="2"/>
  <c r="T28" i="2"/>
  <c r="S28" i="2"/>
  <c r="P28" i="2"/>
  <c r="O28" i="2"/>
  <c r="M28" i="2"/>
  <c r="L28" i="2"/>
  <c r="I28" i="2"/>
  <c r="H28" i="2"/>
  <c r="F28" i="2"/>
  <c r="AI23" i="2" l="1"/>
  <c r="AK23" i="2" s="1"/>
  <c r="V23" i="2"/>
  <c r="AJ19" i="2"/>
  <c r="U19" i="2"/>
  <c r="AK19" i="2" s="1"/>
  <c r="Q19" i="2"/>
  <c r="Y15" i="2"/>
  <c r="U15" i="2"/>
  <c r="V15" i="2" s="1"/>
  <c r="Q15" i="2"/>
  <c r="AI15" i="2"/>
  <c r="AJ15" i="2" s="1"/>
  <c r="J15" i="2"/>
  <c r="AF10" i="2"/>
  <c r="AB10" i="2"/>
  <c r="Y10" i="2"/>
  <c r="U10" i="2"/>
  <c r="V10" i="2" s="1"/>
  <c r="Q10" i="2"/>
  <c r="AI10" i="2"/>
  <c r="AJ10" i="2" s="1"/>
  <c r="J10" i="2"/>
  <c r="U8" i="2"/>
  <c r="AI14" i="2"/>
  <c r="V19" i="2" l="1"/>
  <c r="AK15" i="2"/>
  <c r="AJ23" i="2"/>
  <c r="AK10" i="2"/>
  <c r="G23" i="2" l="1"/>
  <c r="G15" i="2"/>
  <c r="G10" i="2"/>
  <c r="G8" i="2"/>
  <c r="G19" i="2" l="1"/>
  <c r="Y19" i="2"/>
  <c r="AB19" i="2"/>
  <c r="AF19" i="2"/>
  <c r="AB15" i="2"/>
  <c r="AF15" i="2"/>
  <c r="AI18" i="2"/>
  <c r="AF18" i="2"/>
  <c r="AB18" i="2"/>
  <c r="Y18" i="2"/>
  <c r="U18" i="2"/>
  <c r="V18" i="2" s="1"/>
  <c r="Q18" i="2"/>
  <c r="J18" i="2"/>
  <c r="G18" i="2"/>
  <c r="AI16" i="2"/>
  <c r="AF16" i="2"/>
  <c r="AB16" i="2"/>
  <c r="Y16" i="2"/>
  <c r="U16" i="2"/>
  <c r="V16" i="2" s="1"/>
  <c r="Q16" i="2"/>
  <c r="J16" i="2"/>
  <c r="G16" i="2"/>
  <c r="AK18" i="2" l="1"/>
  <c r="AJ18" i="2"/>
  <c r="AK16" i="2"/>
  <c r="AJ16" i="2"/>
  <c r="G29" i="2"/>
  <c r="H30" i="2" s="1"/>
  <c r="AF28" i="2"/>
  <c r="AB28" i="2"/>
  <c r="Y28" i="2"/>
  <c r="AI32" i="2"/>
  <c r="AI31" i="2"/>
  <c r="U26" i="2"/>
  <c r="Q26" i="2"/>
  <c r="J26" i="2"/>
  <c r="AI25" i="2"/>
  <c r="AF25" i="2"/>
  <c r="AB25" i="2"/>
  <c r="Y25" i="2"/>
  <c r="U25" i="2"/>
  <c r="V25" i="2" s="1"/>
  <c r="Q25" i="2"/>
  <c r="J25" i="2"/>
  <c r="G25" i="2"/>
  <c r="AI24" i="2"/>
  <c r="AJ24" i="2" s="1"/>
  <c r="AF24" i="2"/>
  <c r="AB24" i="2"/>
  <c r="Y24" i="2"/>
  <c r="U24" i="2"/>
  <c r="V24" i="2" s="1"/>
  <c r="Q24" i="2"/>
  <c r="J24" i="2"/>
  <c r="G24" i="2"/>
  <c r="AI22" i="2"/>
  <c r="AJ22" i="2" s="1"/>
  <c r="AF22" i="2"/>
  <c r="AB22" i="2"/>
  <c r="Y22" i="2"/>
  <c r="U22" i="2"/>
  <c r="V22" i="2" s="1"/>
  <c r="Q22" i="2"/>
  <c r="J22" i="2"/>
  <c r="G22" i="2"/>
  <c r="AI21" i="2"/>
  <c r="AF21" i="2"/>
  <c r="AB21" i="2"/>
  <c r="Y21" i="2"/>
  <c r="U21" i="2"/>
  <c r="V21" i="2" s="1"/>
  <c r="Q21" i="2"/>
  <c r="J21" i="2"/>
  <c r="G21" i="2"/>
  <c r="AI20" i="2"/>
  <c r="AF20" i="2"/>
  <c r="AB20" i="2"/>
  <c r="Y20" i="2"/>
  <c r="U20" i="2"/>
  <c r="V20" i="2" s="1"/>
  <c r="Q20" i="2"/>
  <c r="J20" i="2"/>
  <c r="G20" i="2"/>
  <c r="AI17" i="2"/>
  <c r="AJ17" i="2" s="1"/>
  <c r="AF17" i="2"/>
  <c r="AB17" i="2"/>
  <c r="Y17" i="2"/>
  <c r="U17" i="2"/>
  <c r="V17" i="2" s="1"/>
  <c r="Q17" i="2"/>
  <c r="J17" i="2"/>
  <c r="G17" i="2"/>
  <c r="AJ14" i="2"/>
  <c r="AF14" i="2"/>
  <c r="AB14" i="2"/>
  <c r="Y14" i="2"/>
  <c r="U14" i="2"/>
  <c r="V14" i="2" s="1"/>
  <c r="Q14" i="2"/>
  <c r="J14" i="2"/>
  <c r="G14" i="2"/>
  <c r="AI13" i="2"/>
  <c r="AF13" i="2"/>
  <c r="AB13" i="2"/>
  <c r="Y13" i="2"/>
  <c r="U13" i="2"/>
  <c r="V13" i="2" s="1"/>
  <c r="Q13" i="2"/>
  <c r="J13" i="2"/>
  <c r="G13" i="2"/>
  <c r="AI12" i="2"/>
  <c r="AF12" i="2"/>
  <c r="AB12" i="2"/>
  <c r="Y12" i="2"/>
  <c r="U12" i="2"/>
  <c r="V12" i="2" s="1"/>
  <c r="Q12" i="2"/>
  <c r="J12" i="2"/>
  <c r="G12" i="2"/>
  <c r="AI11" i="2"/>
  <c r="AJ11" i="2" s="1"/>
  <c r="AF11" i="2"/>
  <c r="AB11" i="2"/>
  <c r="Y11" i="2"/>
  <c r="U11" i="2"/>
  <c r="V11" i="2" s="1"/>
  <c r="Q11" i="2"/>
  <c r="J11" i="2"/>
  <c r="G11" i="2"/>
  <c r="AI9" i="2"/>
  <c r="AJ9" i="2" s="1"/>
  <c r="AF9" i="2"/>
  <c r="AB9" i="2"/>
  <c r="Y9" i="2"/>
  <c r="U9" i="2"/>
  <c r="V9" i="2" s="1"/>
  <c r="Q9" i="2"/>
  <c r="J9" i="2"/>
  <c r="G9" i="2"/>
  <c r="AI7" i="2"/>
  <c r="AF7" i="2"/>
  <c r="AB7" i="2"/>
  <c r="Y7" i="2"/>
  <c r="U7" i="2"/>
  <c r="V7" i="2" s="1"/>
  <c r="Q7" i="2"/>
  <c r="J7" i="2"/>
  <c r="G7" i="2"/>
  <c r="AI6" i="2"/>
  <c r="AF6" i="2"/>
  <c r="AB6" i="2"/>
  <c r="Y6" i="2"/>
  <c r="U6" i="2"/>
  <c r="V6" i="2" s="1"/>
  <c r="Q6" i="2"/>
  <c r="J6" i="2"/>
  <c r="G6" i="2"/>
  <c r="AI5" i="2"/>
  <c r="AJ5" i="2" s="1"/>
  <c r="AF5" i="2"/>
  <c r="AB5" i="2"/>
  <c r="Y5" i="2"/>
  <c r="U5" i="2"/>
  <c r="V5" i="2" s="1"/>
  <c r="Q5" i="2"/>
  <c r="J5" i="2"/>
  <c r="G5" i="2"/>
  <c r="AK21" i="2" l="1"/>
  <c r="AK7" i="2"/>
  <c r="AK13" i="2"/>
  <c r="AK14" i="2"/>
  <c r="AK9" i="2"/>
  <c r="AK22" i="2"/>
  <c r="AK5" i="2"/>
  <c r="AK6" i="2"/>
  <c r="AK11" i="2"/>
  <c r="AK12" i="2"/>
  <c r="AK17" i="2"/>
  <c r="AK20" i="2"/>
  <c r="AK24" i="2"/>
  <c r="AK25" i="2"/>
  <c r="J28" i="2"/>
  <c r="AI30" i="2"/>
  <c r="AI33" i="2" s="1"/>
  <c r="AJ7" i="2"/>
  <c r="AJ12" i="2"/>
  <c r="AJ25" i="2"/>
  <c r="V28" i="2"/>
  <c r="AJ13" i="2"/>
  <c r="AJ21" i="2"/>
  <c r="AJ6" i="2"/>
  <c r="AJ20" i="2"/>
  <c r="Q28" i="2"/>
  <c r="AK28" i="2" l="1"/>
  <c r="AJ28" i="2"/>
</calcChain>
</file>

<file path=xl/sharedStrings.xml><?xml version="1.0" encoding="utf-8"?>
<sst xmlns="http://schemas.openxmlformats.org/spreadsheetml/2006/main" count="181" uniqueCount="101">
  <si>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</si>
  <si>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</si>
  <si>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</si>
  <si>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</si>
  <si>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</si>
  <si>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</si>
  <si>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</si>
  <si>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</si>
  <si>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</si>
  <si>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</si>
  <si>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</si>
  <si>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</si>
  <si>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</si>
  <si>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</si>
  <si>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</si>
  <si>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</si>
  <si>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</si>
  <si>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</si>
  <si>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</si>
  <si>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</si>
  <si>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</si>
  <si>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</si>
  <si>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</si>
  <si>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</si>
  <si>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</si>
  <si>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</si>
  <si>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</si>
  <si>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</si>
  <si>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</si>
  <si>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New Jersey Gems</t>
  </si>
  <si>
    <t>Burdick, Denise</t>
  </si>
  <si>
    <t>Szeremeta, Wanda</t>
  </si>
  <si>
    <t>Browning, Pam</t>
  </si>
  <si>
    <t>------------</t>
  </si>
  <si>
    <t>1979 - 80</t>
  </si>
  <si>
    <t>3FG</t>
  </si>
  <si>
    <t>79 - 80</t>
  </si>
  <si>
    <t>Arturi, Lynn</t>
  </si>
  <si>
    <t>Univ. of Kentucky</t>
  </si>
  <si>
    <t>Comerie, Debra</t>
  </si>
  <si>
    <t>William Paterson</t>
  </si>
  <si>
    <t>6'1"</t>
  </si>
  <si>
    <t>Geils, Donna</t>
  </si>
  <si>
    <t>Queens College</t>
  </si>
  <si>
    <t>Harris, Willodean</t>
  </si>
  <si>
    <t>Alabama State</t>
  </si>
  <si>
    <t>6'5"</t>
  </si>
  <si>
    <t>Meyers, Ann</t>
  </si>
  <si>
    <t>U.C.L.A</t>
  </si>
  <si>
    <t>Simms, Donna</t>
  </si>
  <si>
    <t>5'10"</t>
  </si>
  <si>
    <t>Young, Faye</t>
  </si>
  <si>
    <t>No. Carolina State</t>
  </si>
  <si>
    <t>5'11"</t>
  </si>
  <si>
    <t>Young, Kaye</t>
  </si>
  <si>
    <t>Van Ness, Joan</t>
  </si>
  <si>
    <t>5'8"</t>
  </si>
  <si>
    <t>OT</t>
  </si>
  <si>
    <t>6'0"</t>
  </si>
  <si>
    <t>5'9"</t>
  </si>
  <si>
    <t>No.</t>
  </si>
  <si>
    <t xml:space="preserve"> x 240</t>
  </si>
  <si>
    <t xml:space="preserve"> x 25</t>
  </si>
  <si>
    <t>5'7"</t>
  </si>
  <si>
    <t>Montclair State Univ.</t>
  </si>
  <si>
    <t>Greer, Drema</t>
  </si>
  <si>
    <t>Rangler, Candy</t>
  </si>
  <si>
    <t>So. West Missouri State</t>
  </si>
  <si>
    <t>6'4"</t>
  </si>
  <si>
    <t>Immaculata College</t>
  </si>
  <si>
    <t>5'5"</t>
  </si>
  <si>
    <t>Univ. of Maryland</t>
  </si>
  <si>
    <t xml:space="preserve"> 2 pts</t>
  </si>
  <si>
    <t xml:space="preserve"> 3 pts</t>
  </si>
  <si>
    <t xml:space="preserve"> FTs</t>
  </si>
  <si>
    <t>TOTAL</t>
  </si>
  <si>
    <t>Mason. Debbie</t>
  </si>
  <si>
    <t>6'2"</t>
  </si>
  <si>
    <t>Clemson</t>
  </si>
  <si>
    <t>5'4"</t>
  </si>
  <si>
    <t>Dalrymple, Dale</t>
  </si>
  <si>
    <t>Trenton State</t>
  </si>
  <si>
    <t>1979 - 1980  Player Stats</t>
  </si>
  <si>
    <t>Hastings, Martha</t>
  </si>
  <si>
    <t>Collins, Sheila</t>
  </si>
  <si>
    <t>Savio, Jennifer</t>
  </si>
  <si>
    <t>Vincent, Peggy</t>
  </si>
  <si>
    <t>Martin, Gwen ???</t>
  </si>
  <si>
    <t>Game totals = 3,516</t>
  </si>
  <si>
    <t>Error:</t>
  </si>
  <si>
    <t>Rutgers</t>
  </si>
  <si>
    <t>5'1"</t>
  </si>
  <si>
    <t>Adjustments</t>
  </si>
  <si>
    <t>Kean University</t>
  </si>
  <si>
    <t>There are 11 New Jersey games that are Grey - meaning almost NO INFORMATION</t>
  </si>
  <si>
    <t>Martin - Boxes only gave last name - is this Gwen from St. Louis, or Sue from last year's team</t>
  </si>
  <si>
    <t>Northeastern Univ.</t>
  </si>
  <si>
    <t>Lane College-Lambuth</t>
  </si>
  <si>
    <t>So. Connecticut State</t>
  </si>
  <si>
    <t>Northern Kentucky Univ.</t>
  </si>
  <si>
    <t>RED HIGHLIGHTS  those listed as Not With Team (NWT)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</si>
</sst>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6" fillId="2" borderId="0" xfId="0" applyNumberFormat="1" applyFont="1" applyFill="1"/>
    <xf numFmtId="2" fontId="6" fillId="2" borderId="0" xfId="0" applyNumberFormat="1" applyFont="1" applyFill="1"/>
    <xf numFmtId="165" fontId="6" fillId="2" borderId="0" xfId="0" applyNumberFormat="1" applyFont="1" applyFill="1"/>
    <xf numFmtId="0" fontId="6" fillId="2" borderId="0" xfId="0" applyFont="1" applyFill="1"/>
    <xf numFmtId="166" fontId="6" fillId="2" borderId="0" xfId="0" applyNumberFormat="1" applyFont="1" applyFill="1"/>
    <xf numFmtId="164" fontId="6" fillId="2" borderId="0" xfId="1" applyNumberFormat="1" applyFont="1" applyFill="1"/>
    <xf numFmtId="0" fontId="11" fillId="0" borderId="0" xfId="0" applyFont="1"/>
    <xf numFmtId="0" fontId="12" fillId="0" borderId="0" xfId="0" applyFont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165" fontId="1" fillId="3" borderId="0" xfId="0" applyNumberFormat="1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4" fillId="0" borderId="0" xfId="1" applyNumberFormat="1" applyFont="1"/>
    <xf numFmtId="0" fontId="13" fillId="0" borderId="0" xfId="0" applyFont="1"/>
    <xf numFmtId="2" fontId="4" fillId="0" borderId="0" xfId="0" applyNumberFormat="1" applyFont="1"/>
    <xf numFmtId="165" fontId="4" fillId="0" borderId="0" xfId="0" applyNumberFormat="1" applyFont="1"/>
    <xf numFmtId="0" fontId="4" fillId="3" borderId="0" xfId="0" applyFont="1" applyFill="1"/>
    <xf numFmtId="166" fontId="4" fillId="0" borderId="0" xfId="0" applyNumberFormat="1" applyFont="1"/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left"/>
    </xf>
    <xf numFmtId="164" fontId="1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/>
    <xf numFmtId="1" fontId="6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5" fillId="0" borderId="0" xfId="0" applyFont="1"/>
    <xf numFmtId="164" fontId="0" fillId="0" borderId="0" xfId="0" applyNumberFormat="1"/>
    <xf numFmtId="164" fontId="15" fillId="0" borderId="0" xfId="0" applyNumberFormat="1" applyFont="1"/>
    <xf numFmtId="0" fontId="6" fillId="4" borderId="0" xfId="0" applyFont="1" applyFill="1"/>
    <xf numFmtId="0" fontId="19" fillId="0" borderId="0" xfId="0" applyFont="1"/>
    <xf numFmtId="0" fontId="23" fillId="0" borderId="0" xfId="0" applyFont="1"/>
    <xf numFmtId="164" fontId="4" fillId="0" borderId="0" xfId="1" applyNumberFormat="1" applyFont="1" applyFill="1" applyAlignment="1">
      <alignment horizontal="right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164" fontId="20" fillId="0" borderId="0" xfId="0" applyNumberFormat="1" applyFont="1"/>
    <xf numFmtId="0" fontId="17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22" fillId="0" borderId="0" xfId="0" applyFont="1"/>
    <xf numFmtId="0" fontId="24" fillId="0" borderId="0" xfId="0" applyFont="1"/>
    <xf numFmtId="0" fontId="6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Fill="1" applyAlignment="1">
      <alignment horizontal="center"/>
    </xf>
    <xf numFmtId="164" fontId="4" fillId="0" borderId="0" xfId="0" applyNumberFormat="1" applyFont="1" applyFill="1"/>
    <xf numFmtId="2" fontId="4" fillId="0" borderId="0" xfId="0" applyNumberFormat="1" applyFont="1" applyFill="1"/>
    <xf numFmtId="165" fontId="4" fillId="0" borderId="0" xfId="0" applyNumberFormat="1" applyFont="1" applyFill="1"/>
    <xf numFmtId="166" fontId="4" fillId="0" borderId="0" xfId="0" applyNumberFormat="1" applyFont="1" applyFill="1"/>
    <xf numFmtId="0" fontId="8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" fillId="0" borderId="0" xfId="0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7" fillId="5" borderId="0" xfId="0" applyFont="1" applyFill="1" applyAlignment="1">
      <alignment horizontal="center"/>
    </xf>
    <xf numFmtId="164" fontId="4" fillId="5" borderId="0" xfId="0" applyNumberFormat="1" applyFont="1" applyFill="1"/>
    <xf numFmtId="2" fontId="4" fillId="5" borderId="0" xfId="0" applyNumberFormat="1" applyFont="1" applyFill="1"/>
    <xf numFmtId="165" fontId="4" fillId="5" borderId="0" xfId="0" applyNumberFormat="1" applyFont="1" applyFill="1"/>
    <xf numFmtId="166" fontId="4" fillId="5" borderId="0" xfId="0" applyNumberFormat="1" applyFont="1" applyFill="1"/>
    <xf numFmtId="0" fontId="8" fillId="5" borderId="0" xfId="0" applyFont="1" applyFill="1"/>
    <xf numFmtId="2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166" fontId="4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center"/>
    </xf>
    <xf numFmtId="164" fontId="5" fillId="5" borderId="0" xfId="0" applyNumberFormat="1" applyFont="1" applyFill="1"/>
    <xf numFmtId="0" fontId="7" fillId="6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462F-B1BE-4DC3-BE99-CA950354A57D}">
  <sheetPr>
    <pageSetUpPr fitToPage="1"/>
  </sheetPr>
  <dimension ref="A1:AN63"/>
  <sheetViews>
    <sheetView tabSelected="1" workbookViewId="0">
      <pane ySplit="1284" activePane="bottomLeft"/>
      <selection pane="bottomLeft"/>
    </sheetView>
  </sheetViews>
  <sheetFormatPr defaultRowHeight="14.4" x14ac:dyDescent="0.3"/>
  <cols>
    <col min="1" max="1" width="8.88671875" customWidth="1"/>
    <col min="2" max="2" width="14.5546875" customWidth="1"/>
    <col min="3" max="3" width="16.33203125" customWidth="1"/>
    <col min="4" max="4" width="5.33203125" customWidth="1"/>
    <col min="5" max="5" width="5.5546875" customWidth="1"/>
    <col min="6" max="6" width="10.33203125" bestFit="1" customWidth="1"/>
    <col min="7" max="7" width="7.88671875" customWidth="1"/>
    <col min="8" max="9" width="9" bestFit="1" customWidth="1"/>
    <col min="10" max="10" width="7.33203125" customWidth="1"/>
    <col min="11" max="11" width="1.5546875" customWidth="1"/>
    <col min="12" max="12" width="6.33203125" customWidth="1"/>
    <col min="13" max="13" width="6.6640625" customWidth="1"/>
    <col min="14" max="14" width="1.5546875" customWidth="1"/>
    <col min="15" max="15" width="5.5546875" customWidth="1"/>
    <col min="16" max="17" width="7.5546875" customWidth="1"/>
    <col min="18" max="18" width="1.5546875" customWidth="1"/>
    <col min="19" max="19" width="7" customWidth="1"/>
    <col min="20" max="20" width="7.5546875" customWidth="1"/>
    <col min="21" max="21" width="7.6640625" customWidth="1"/>
    <col min="22" max="22" width="7.44140625" customWidth="1"/>
    <col min="23" max="23" width="1.5546875" customWidth="1"/>
    <col min="24" max="24" width="5.5546875" customWidth="1"/>
    <col min="25" max="25" width="6.6640625" customWidth="1"/>
    <col min="26" max="26" width="1.5546875" customWidth="1"/>
    <col min="27" max="27" width="5.6640625" customWidth="1"/>
    <col min="28" max="28" width="6.44140625" customWidth="1"/>
    <col min="29" max="29" width="1.5546875" customWidth="1"/>
    <col min="30" max="30" width="5.6640625" customWidth="1"/>
    <col min="31" max="31" width="7.109375" customWidth="1"/>
    <col min="32" max="32" width="7.6640625" customWidth="1"/>
    <col min="33" max="33" width="5.6640625" customWidth="1"/>
    <col min="34" max="34" width="1.5546875" customWidth="1"/>
    <col min="35" max="35" width="9.33203125" bestFit="1" customWidth="1"/>
    <col min="36" max="36" width="6.88671875" bestFit="1" customWidth="1"/>
    <col min="37" max="37" width="8.33203125" customWidth="1"/>
    <col min="38" max="38" width="1.5546875" customWidth="1"/>
    <col min="39" max="39" width="17.44140625" customWidth="1"/>
    <col min="40" max="40" width="4.44140625" customWidth="1"/>
  </cols>
  <sheetData>
    <row r="1" spans="1:40" ht="21" x14ac:dyDescent="0.4">
      <c r="A1" s="48" t="s">
        <v>29</v>
      </c>
      <c r="B1" s="1"/>
      <c r="C1" s="1"/>
      <c r="D1" s="7"/>
      <c r="E1" s="48" t="s">
        <v>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6.95" customHeight="1" x14ac:dyDescent="0.4">
      <c r="A2" s="48"/>
      <c r="B2" s="74"/>
      <c r="C2" s="1"/>
      <c r="D2" s="7"/>
      <c r="E2" s="4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95" customHeight="1" x14ac:dyDescent="0.3">
      <c r="A3" s="1"/>
      <c r="B3" s="1"/>
      <c r="C3" s="1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95" customHeight="1" x14ac:dyDescent="0.3">
      <c r="A4" s="2" t="s">
        <v>34</v>
      </c>
      <c r="B4" s="3" t="s">
        <v>0</v>
      </c>
      <c r="C4" s="3" t="s">
        <v>1</v>
      </c>
      <c r="D4" s="3" t="s">
        <v>60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1"/>
      <c r="L4" s="3" t="s">
        <v>8</v>
      </c>
      <c r="M4" s="3" t="s">
        <v>35</v>
      </c>
      <c r="N4" s="31"/>
      <c r="O4" s="3" t="s">
        <v>9</v>
      </c>
      <c r="P4" s="3" t="s">
        <v>10</v>
      </c>
      <c r="Q4" s="3" t="s">
        <v>11</v>
      </c>
      <c r="R4" s="31"/>
      <c r="S4" s="3" t="s">
        <v>12</v>
      </c>
      <c r="T4" s="3" t="s">
        <v>13</v>
      </c>
      <c r="U4" s="3" t="s">
        <v>14</v>
      </c>
      <c r="V4" s="3" t="s">
        <v>15</v>
      </c>
      <c r="W4" s="31"/>
      <c r="X4" s="3" t="s">
        <v>16</v>
      </c>
      <c r="Y4" s="3" t="s">
        <v>17</v>
      </c>
      <c r="Z4" s="31"/>
      <c r="AA4" s="3" t="s">
        <v>18</v>
      </c>
      <c r="AB4" s="3" t="s">
        <v>19</v>
      </c>
      <c r="AC4" s="31"/>
      <c r="AD4" s="3" t="s">
        <v>20</v>
      </c>
      <c r="AE4" s="3" t="s">
        <v>21</v>
      </c>
      <c r="AF4" s="3" t="s">
        <v>22</v>
      </c>
      <c r="AG4" s="3" t="s">
        <v>23</v>
      </c>
      <c r="AH4" s="31"/>
      <c r="AI4" s="3" t="s">
        <v>24</v>
      </c>
      <c r="AJ4" s="3" t="s">
        <v>25</v>
      </c>
      <c r="AK4" s="3" t="s">
        <v>26</v>
      </c>
      <c r="AL4" s="32"/>
      <c r="AM4" s="3" t="s">
        <v>27</v>
      </c>
      <c r="AN4" s="4" t="s">
        <v>28</v>
      </c>
    </row>
    <row r="5" spans="1:40" ht="16.95" customHeight="1" x14ac:dyDescent="0.3">
      <c r="A5" s="6" t="s">
        <v>36</v>
      </c>
      <c r="B5" s="5" t="s">
        <v>29</v>
      </c>
      <c r="C5" s="5" t="s">
        <v>37</v>
      </c>
      <c r="D5" s="9">
        <v>17</v>
      </c>
      <c r="E5" s="5">
        <v>16</v>
      </c>
      <c r="F5" s="17">
        <v>71</v>
      </c>
      <c r="G5" s="39">
        <f t="shared" ref="G5:G25" si="0">+F5/E5</f>
        <v>4.4375</v>
      </c>
      <c r="H5" s="5">
        <v>11</v>
      </c>
      <c r="I5" s="5">
        <v>24</v>
      </c>
      <c r="J5" s="40">
        <f t="shared" ref="J5:J26" si="1">+H5/I5</f>
        <v>0.45833333333333331</v>
      </c>
      <c r="K5" s="41"/>
      <c r="L5" s="5"/>
      <c r="M5" s="5"/>
      <c r="N5" s="41"/>
      <c r="O5" s="5">
        <v>4</v>
      </c>
      <c r="P5" s="5">
        <v>6</v>
      </c>
      <c r="Q5" s="40">
        <f t="shared" ref="Q5:Q26" si="2">+O5/P5</f>
        <v>0.66666666666666663</v>
      </c>
      <c r="R5" s="41"/>
      <c r="S5" s="5">
        <v>6</v>
      </c>
      <c r="T5" s="5">
        <v>11</v>
      </c>
      <c r="U5" s="5">
        <f t="shared" ref="U5:U25" si="3">SUM(S5:T5)</f>
        <v>17</v>
      </c>
      <c r="V5" s="39">
        <f t="shared" ref="V5:V25" si="4">+U5/E5</f>
        <v>1.0625</v>
      </c>
      <c r="W5" s="41"/>
      <c r="X5" s="5">
        <v>7</v>
      </c>
      <c r="Y5" s="39">
        <f t="shared" ref="Y5:Y25" si="5">+X5/E5</f>
        <v>0.4375</v>
      </c>
      <c r="Z5" s="41"/>
      <c r="AA5" s="5">
        <v>8</v>
      </c>
      <c r="AB5" s="42">
        <f t="shared" ref="AB5:AB25" si="6">+AA5/E5</f>
        <v>0.5</v>
      </c>
      <c r="AC5" s="41"/>
      <c r="AD5" s="5">
        <v>3</v>
      </c>
      <c r="AE5" s="5">
        <v>10</v>
      </c>
      <c r="AF5" s="39">
        <f t="shared" ref="AF5:AF25" si="7">+AE5/E5</f>
        <v>0.625</v>
      </c>
      <c r="AG5" s="5">
        <v>0</v>
      </c>
      <c r="AH5" s="41"/>
      <c r="AI5" s="5">
        <f t="shared" ref="AI5:AI25" si="8">+(2*H5)+(1*L5)+(O5)</f>
        <v>26</v>
      </c>
      <c r="AJ5" s="39">
        <f t="shared" ref="AJ5:AJ25" si="9">+AI5/E5</f>
        <v>1.625</v>
      </c>
      <c r="AK5" s="40">
        <f t="shared" ref="AK5:AK25" si="10">(+(AI5)+(U5)+(2*X5)+(AD5)-(AE5))/F5</f>
        <v>0.70422535211267601</v>
      </c>
      <c r="AL5" s="41"/>
      <c r="AM5" s="5" t="s">
        <v>96</v>
      </c>
      <c r="AN5" s="5" t="s">
        <v>56</v>
      </c>
    </row>
    <row r="6" spans="1:40" ht="16.95" customHeight="1" x14ac:dyDescent="0.3">
      <c r="A6" s="89" t="s">
        <v>36</v>
      </c>
      <c r="B6" s="90" t="s">
        <v>29</v>
      </c>
      <c r="C6" s="90" t="s">
        <v>32</v>
      </c>
      <c r="D6" s="91">
        <v>22</v>
      </c>
      <c r="E6" s="90">
        <v>34</v>
      </c>
      <c r="F6" s="92">
        <v>964</v>
      </c>
      <c r="G6" s="93">
        <f t="shared" si="0"/>
        <v>28.352941176470587</v>
      </c>
      <c r="H6" s="90">
        <v>97</v>
      </c>
      <c r="I6" s="90">
        <v>248</v>
      </c>
      <c r="J6" s="94">
        <f t="shared" si="1"/>
        <v>0.3911290322580645</v>
      </c>
      <c r="K6" s="90"/>
      <c r="L6" s="90"/>
      <c r="M6" s="90"/>
      <c r="N6" s="90"/>
      <c r="O6" s="90">
        <v>111</v>
      </c>
      <c r="P6" s="90">
        <v>160</v>
      </c>
      <c r="Q6" s="94">
        <f t="shared" si="2"/>
        <v>0.69374999999999998</v>
      </c>
      <c r="R6" s="90"/>
      <c r="S6" s="90">
        <v>74</v>
      </c>
      <c r="T6" s="90">
        <v>156</v>
      </c>
      <c r="U6" s="90">
        <f t="shared" si="3"/>
        <v>230</v>
      </c>
      <c r="V6" s="93">
        <f t="shared" si="4"/>
        <v>6.7647058823529411</v>
      </c>
      <c r="W6" s="90"/>
      <c r="X6" s="90">
        <v>58</v>
      </c>
      <c r="Y6" s="93">
        <f t="shared" si="5"/>
        <v>1.7058823529411764</v>
      </c>
      <c r="Z6" s="90"/>
      <c r="AA6" s="90">
        <v>128</v>
      </c>
      <c r="AB6" s="95">
        <f t="shared" si="6"/>
        <v>3.7647058823529411</v>
      </c>
      <c r="AC6" s="90"/>
      <c r="AD6" s="90">
        <v>38</v>
      </c>
      <c r="AE6" s="90">
        <v>75</v>
      </c>
      <c r="AF6" s="93">
        <f t="shared" si="7"/>
        <v>2.2058823529411766</v>
      </c>
      <c r="AG6" s="90">
        <v>39</v>
      </c>
      <c r="AH6" s="90"/>
      <c r="AI6" s="90">
        <f t="shared" si="8"/>
        <v>305</v>
      </c>
      <c r="AJ6" s="93">
        <f t="shared" si="9"/>
        <v>8.9705882352941178</v>
      </c>
      <c r="AK6" s="94">
        <f t="shared" si="10"/>
        <v>0.63692946058091282</v>
      </c>
      <c r="AL6" s="90"/>
      <c r="AM6" s="90" t="s">
        <v>38</v>
      </c>
      <c r="AN6" s="90" t="s">
        <v>58</v>
      </c>
    </row>
    <row r="7" spans="1:40" ht="16.95" customHeight="1" x14ac:dyDescent="0.3">
      <c r="A7" s="76" t="s">
        <v>36</v>
      </c>
      <c r="B7" s="77" t="s">
        <v>29</v>
      </c>
      <c r="C7" s="77" t="s">
        <v>30</v>
      </c>
      <c r="D7" s="78">
        <v>35</v>
      </c>
      <c r="E7" s="77">
        <v>35</v>
      </c>
      <c r="F7" s="79">
        <v>921</v>
      </c>
      <c r="G7" s="80">
        <f t="shared" si="0"/>
        <v>26.314285714285713</v>
      </c>
      <c r="H7" s="77">
        <v>126</v>
      </c>
      <c r="I7" s="77">
        <v>277</v>
      </c>
      <c r="J7" s="81">
        <f t="shared" si="1"/>
        <v>0.45487364620938631</v>
      </c>
      <c r="K7" s="77"/>
      <c r="L7" s="77">
        <v>2</v>
      </c>
      <c r="M7" s="77">
        <v>9</v>
      </c>
      <c r="N7" s="77"/>
      <c r="O7" s="77">
        <v>71</v>
      </c>
      <c r="P7" s="77">
        <v>97</v>
      </c>
      <c r="Q7" s="81">
        <f t="shared" si="2"/>
        <v>0.73195876288659789</v>
      </c>
      <c r="R7" s="77"/>
      <c r="S7" s="77">
        <v>51</v>
      </c>
      <c r="T7" s="77">
        <v>132</v>
      </c>
      <c r="U7" s="77">
        <f t="shared" si="3"/>
        <v>183</v>
      </c>
      <c r="V7" s="80">
        <f t="shared" si="4"/>
        <v>5.2285714285714286</v>
      </c>
      <c r="W7" s="77"/>
      <c r="X7" s="77">
        <v>45</v>
      </c>
      <c r="Y7" s="80">
        <f t="shared" si="5"/>
        <v>1.2857142857142858</v>
      </c>
      <c r="Z7" s="77"/>
      <c r="AA7" s="77">
        <v>115</v>
      </c>
      <c r="AB7" s="82">
        <f t="shared" si="6"/>
        <v>3.2857142857142856</v>
      </c>
      <c r="AC7" s="77"/>
      <c r="AD7" s="77">
        <v>40</v>
      </c>
      <c r="AE7" s="77">
        <v>60</v>
      </c>
      <c r="AF7" s="80">
        <f t="shared" si="7"/>
        <v>1.7142857142857142</v>
      </c>
      <c r="AG7" s="77">
        <v>20</v>
      </c>
      <c r="AH7" s="77"/>
      <c r="AI7" s="77">
        <f t="shared" si="8"/>
        <v>325</v>
      </c>
      <c r="AJ7" s="80">
        <f t="shared" si="9"/>
        <v>9.2857142857142865</v>
      </c>
      <c r="AK7" s="81">
        <f t="shared" si="10"/>
        <v>0.62757871878393046</v>
      </c>
      <c r="AL7" s="41"/>
      <c r="AM7" s="5" t="s">
        <v>69</v>
      </c>
      <c r="AN7" s="5" t="s">
        <v>58</v>
      </c>
    </row>
    <row r="8" spans="1:40" ht="16.95" customHeight="1" x14ac:dyDescent="0.3">
      <c r="A8" s="89" t="s">
        <v>36</v>
      </c>
      <c r="B8" s="90" t="s">
        <v>29</v>
      </c>
      <c r="C8" s="96" t="s">
        <v>84</v>
      </c>
      <c r="D8" s="91">
        <v>6</v>
      </c>
      <c r="E8" s="98">
        <v>7</v>
      </c>
      <c r="F8" s="92">
        <v>2</v>
      </c>
      <c r="G8" s="93">
        <f t="shared" si="0"/>
        <v>0.2857142857142857</v>
      </c>
      <c r="H8" s="98">
        <v>2</v>
      </c>
      <c r="I8" s="98">
        <v>0</v>
      </c>
      <c r="J8" s="94"/>
      <c r="K8" s="90"/>
      <c r="L8" s="90"/>
      <c r="M8" s="90"/>
      <c r="N8" s="90"/>
      <c r="O8" s="98">
        <v>6</v>
      </c>
      <c r="P8" s="98">
        <v>2</v>
      </c>
      <c r="Q8" s="94"/>
      <c r="R8" s="90"/>
      <c r="S8" s="98">
        <v>0</v>
      </c>
      <c r="T8" s="98">
        <v>0</v>
      </c>
      <c r="U8" s="98">
        <f t="shared" si="3"/>
        <v>0</v>
      </c>
      <c r="V8" s="93"/>
      <c r="W8" s="90"/>
      <c r="X8" s="98">
        <v>1</v>
      </c>
      <c r="Y8" s="97"/>
      <c r="Z8" s="98"/>
      <c r="AA8" s="98">
        <v>0</v>
      </c>
      <c r="AB8" s="99"/>
      <c r="AC8" s="98"/>
      <c r="AD8" s="98">
        <v>0</v>
      </c>
      <c r="AE8" s="98">
        <v>0</v>
      </c>
      <c r="AF8" s="97"/>
      <c r="AG8" s="98">
        <v>0</v>
      </c>
      <c r="AH8" s="98"/>
      <c r="AI8" s="98">
        <v>10</v>
      </c>
      <c r="AJ8" s="93"/>
      <c r="AK8" s="94"/>
      <c r="AL8" s="90"/>
      <c r="AM8" s="90" t="s">
        <v>90</v>
      </c>
      <c r="AN8" s="90" t="s">
        <v>91</v>
      </c>
    </row>
    <row r="9" spans="1:40" ht="16.95" customHeight="1" x14ac:dyDescent="0.3">
      <c r="A9" s="76" t="s">
        <v>36</v>
      </c>
      <c r="B9" s="77" t="s">
        <v>29</v>
      </c>
      <c r="C9" s="77" t="s">
        <v>39</v>
      </c>
      <c r="D9" s="78">
        <v>34</v>
      </c>
      <c r="E9" s="77">
        <v>24</v>
      </c>
      <c r="F9" s="79">
        <v>828</v>
      </c>
      <c r="G9" s="80">
        <f t="shared" si="0"/>
        <v>34.5</v>
      </c>
      <c r="H9" s="77">
        <v>111</v>
      </c>
      <c r="I9" s="77">
        <v>220</v>
      </c>
      <c r="J9" s="81">
        <f t="shared" si="1"/>
        <v>0.50454545454545452</v>
      </c>
      <c r="K9" s="77"/>
      <c r="L9" s="77"/>
      <c r="M9" s="77"/>
      <c r="N9" s="77"/>
      <c r="O9" s="77">
        <v>81</v>
      </c>
      <c r="P9" s="77">
        <v>130</v>
      </c>
      <c r="Q9" s="81">
        <f t="shared" si="2"/>
        <v>0.62307692307692308</v>
      </c>
      <c r="R9" s="77"/>
      <c r="S9" s="77">
        <v>101</v>
      </c>
      <c r="T9" s="77">
        <v>147</v>
      </c>
      <c r="U9" s="77">
        <f t="shared" si="3"/>
        <v>248</v>
      </c>
      <c r="V9" s="80">
        <f t="shared" si="4"/>
        <v>10.333333333333334</v>
      </c>
      <c r="W9" s="77"/>
      <c r="X9" s="77">
        <v>44</v>
      </c>
      <c r="Y9" s="80">
        <f t="shared" si="5"/>
        <v>1.8333333333333333</v>
      </c>
      <c r="Z9" s="77"/>
      <c r="AA9" s="77">
        <v>96</v>
      </c>
      <c r="AB9" s="82">
        <f t="shared" si="6"/>
        <v>4</v>
      </c>
      <c r="AC9" s="77"/>
      <c r="AD9" s="77">
        <v>32</v>
      </c>
      <c r="AE9" s="77">
        <v>69</v>
      </c>
      <c r="AF9" s="80">
        <f t="shared" si="7"/>
        <v>2.875</v>
      </c>
      <c r="AG9" s="77">
        <v>39</v>
      </c>
      <c r="AH9" s="77"/>
      <c r="AI9" s="77">
        <f t="shared" si="8"/>
        <v>303</v>
      </c>
      <c r="AJ9" s="80">
        <f t="shared" si="9"/>
        <v>12.625</v>
      </c>
      <c r="AK9" s="81">
        <f t="shared" si="10"/>
        <v>0.72705314009661837</v>
      </c>
      <c r="AL9" s="41"/>
      <c r="AM9" s="5" t="s">
        <v>40</v>
      </c>
      <c r="AN9" s="5" t="s">
        <v>41</v>
      </c>
    </row>
    <row r="10" spans="1:40" ht="16.95" customHeight="1" x14ac:dyDescent="0.3">
      <c r="A10" s="89" t="s">
        <v>36</v>
      </c>
      <c r="B10" s="90" t="s">
        <v>29</v>
      </c>
      <c r="C10" s="96" t="s">
        <v>80</v>
      </c>
      <c r="D10" s="91">
        <v>3</v>
      </c>
      <c r="E10" s="90">
        <v>4</v>
      </c>
      <c r="F10" s="92">
        <v>2</v>
      </c>
      <c r="G10" s="93">
        <f t="shared" si="0"/>
        <v>0.5</v>
      </c>
      <c r="H10" s="90">
        <v>0</v>
      </c>
      <c r="I10" s="90">
        <v>0</v>
      </c>
      <c r="J10" s="94" t="e">
        <f t="shared" si="1"/>
        <v>#DIV/0!</v>
      </c>
      <c r="K10" s="90"/>
      <c r="L10" s="90"/>
      <c r="M10" s="90"/>
      <c r="N10" s="90"/>
      <c r="O10" s="90">
        <v>0</v>
      </c>
      <c r="P10" s="90">
        <v>0</v>
      </c>
      <c r="Q10" s="94" t="e">
        <f t="shared" si="2"/>
        <v>#DIV/0!</v>
      </c>
      <c r="R10" s="90"/>
      <c r="S10" s="90">
        <v>0</v>
      </c>
      <c r="T10" s="90">
        <v>0</v>
      </c>
      <c r="U10" s="90">
        <f t="shared" si="3"/>
        <v>0</v>
      </c>
      <c r="V10" s="93">
        <f t="shared" si="4"/>
        <v>0</v>
      </c>
      <c r="W10" s="90"/>
      <c r="X10" s="90">
        <v>0</v>
      </c>
      <c r="Y10" s="93">
        <f t="shared" si="5"/>
        <v>0</v>
      </c>
      <c r="Z10" s="90"/>
      <c r="AA10" s="90">
        <v>1</v>
      </c>
      <c r="AB10" s="95">
        <f t="shared" si="6"/>
        <v>0.25</v>
      </c>
      <c r="AC10" s="90"/>
      <c r="AD10" s="90">
        <v>0</v>
      </c>
      <c r="AE10" s="90">
        <v>0</v>
      </c>
      <c r="AF10" s="93">
        <f t="shared" si="7"/>
        <v>0</v>
      </c>
      <c r="AG10" s="90">
        <v>0</v>
      </c>
      <c r="AH10" s="90"/>
      <c r="AI10" s="90">
        <f t="shared" si="8"/>
        <v>0</v>
      </c>
      <c r="AJ10" s="93">
        <f t="shared" si="9"/>
        <v>0</v>
      </c>
      <c r="AK10" s="94">
        <f t="shared" si="10"/>
        <v>0</v>
      </c>
      <c r="AL10" s="90"/>
      <c r="AM10" s="90" t="s">
        <v>81</v>
      </c>
      <c r="AN10" s="90" t="s">
        <v>50</v>
      </c>
    </row>
    <row r="11" spans="1:40" ht="16.95" customHeight="1" x14ac:dyDescent="0.3">
      <c r="A11" s="76" t="s">
        <v>36</v>
      </c>
      <c r="B11" s="77" t="s">
        <v>29</v>
      </c>
      <c r="C11" s="77" t="s">
        <v>42</v>
      </c>
      <c r="D11" s="78">
        <v>4</v>
      </c>
      <c r="E11" s="77">
        <v>35</v>
      </c>
      <c r="F11" s="79">
        <v>1432</v>
      </c>
      <c r="G11" s="80">
        <f t="shared" si="0"/>
        <v>40.914285714285711</v>
      </c>
      <c r="H11" s="77">
        <v>249</v>
      </c>
      <c r="I11" s="77">
        <v>615</v>
      </c>
      <c r="J11" s="81">
        <f t="shared" si="1"/>
        <v>0.40487804878048783</v>
      </c>
      <c r="K11" s="77"/>
      <c r="L11" s="77"/>
      <c r="M11" s="77"/>
      <c r="N11" s="77"/>
      <c r="O11" s="77">
        <v>161</v>
      </c>
      <c r="P11" s="77">
        <v>209</v>
      </c>
      <c r="Q11" s="81">
        <f t="shared" si="2"/>
        <v>0.77033492822966509</v>
      </c>
      <c r="R11" s="77"/>
      <c r="S11" s="77">
        <v>72</v>
      </c>
      <c r="T11" s="77">
        <v>87</v>
      </c>
      <c r="U11" s="77">
        <f t="shared" si="3"/>
        <v>159</v>
      </c>
      <c r="V11" s="80">
        <f t="shared" si="4"/>
        <v>4.5428571428571427</v>
      </c>
      <c r="W11" s="77"/>
      <c r="X11" s="77">
        <v>156</v>
      </c>
      <c r="Y11" s="80">
        <f t="shared" si="5"/>
        <v>4.4571428571428573</v>
      </c>
      <c r="Z11" s="77"/>
      <c r="AA11" s="77">
        <v>137</v>
      </c>
      <c r="AB11" s="82">
        <f t="shared" si="6"/>
        <v>3.9142857142857141</v>
      </c>
      <c r="AC11" s="77"/>
      <c r="AD11" s="77">
        <v>97</v>
      </c>
      <c r="AE11" s="77">
        <v>191</v>
      </c>
      <c r="AF11" s="80">
        <f t="shared" si="7"/>
        <v>5.4571428571428573</v>
      </c>
      <c r="AG11" s="77">
        <v>2</v>
      </c>
      <c r="AH11" s="77"/>
      <c r="AI11" s="77">
        <f t="shared" si="8"/>
        <v>659</v>
      </c>
      <c r="AJ11" s="80">
        <f t="shared" si="9"/>
        <v>18.828571428571429</v>
      </c>
      <c r="AK11" s="81">
        <f t="shared" si="10"/>
        <v>0.72346368715083798</v>
      </c>
      <c r="AL11" s="41"/>
      <c r="AM11" s="5" t="s">
        <v>43</v>
      </c>
      <c r="AN11" s="5" t="s">
        <v>63</v>
      </c>
    </row>
    <row r="12" spans="1:40" ht="16.95" customHeight="1" x14ac:dyDescent="0.3">
      <c r="A12" s="89" t="s">
        <v>36</v>
      </c>
      <c r="B12" s="90" t="s">
        <v>29</v>
      </c>
      <c r="C12" s="90" t="s">
        <v>65</v>
      </c>
      <c r="D12" s="91">
        <v>7</v>
      </c>
      <c r="E12" s="90">
        <v>10</v>
      </c>
      <c r="F12" s="92">
        <v>81</v>
      </c>
      <c r="G12" s="93">
        <f t="shared" si="0"/>
        <v>8.1</v>
      </c>
      <c r="H12" s="90">
        <v>1</v>
      </c>
      <c r="I12" s="90">
        <v>9</v>
      </c>
      <c r="J12" s="94">
        <f t="shared" si="1"/>
        <v>0.1111111111111111</v>
      </c>
      <c r="K12" s="90"/>
      <c r="L12" s="90"/>
      <c r="M12" s="90"/>
      <c r="N12" s="90"/>
      <c r="O12" s="90">
        <v>1</v>
      </c>
      <c r="P12" s="90">
        <v>5</v>
      </c>
      <c r="Q12" s="94">
        <f t="shared" si="2"/>
        <v>0.2</v>
      </c>
      <c r="R12" s="90"/>
      <c r="S12" s="90">
        <v>2</v>
      </c>
      <c r="T12" s="90">
        <v>4</v>
      </c>
      <c r="U12" s="90">
        <f t="shared" si="3"/>
        <v>6</v>
      </c>
      <c r="V12" s="93">
        <f t="shared" si="4"/>
        <v>0.6</v>
      </c>
      <c r="W12" s="90"/>
      <c r="X12" s="90">
        <v>6</v>
      </c>
      <c r="Y12" s="93">
        <f t="shared" si="5"/>
        <v>0.6</v>
      </c>
      <c r="Z12" s="90"/>
      <c r="AA12" s="90">
        <v>11</v>
      </c>
      <c r="AB12" s="95">
        <f t="shared" si="6"/>
        <v>1.1000000000000001</v>
      </c>
      <c r="AC12" s="90"/>
      <c r="AD12" s="90">
        <v>3</v>
      </c>
      <c r="AE12" s="90">
        <v>18</v>
      </c>
      <c r="AF12" s="93">
        <f t="shared" si="7"/>
        <v>1.8</v>
      </c>
      <c r="AG12" s="90">
        <v>1</v>
      </c>
      <c r="AH12" s="90"/>
      <c r="AI12" s="90">
        <f t="shared" si="8"/>
        <v>3</v>
      </c>
      <c r="AJ12" s="93">
        <f t="shared" si="9"/>
        <v>0.3</v>
      </c>
      <c r="AK12" s="94">
        <f t="shared" si="10"/>
        <v>7.407407407407407E-2</v>
      </c>
      <c r="AL12" s="90"/>
      <c r="AM12" s="90" t="s">
        <v>78</v>
      </c>
      <c r="AN12" s="90" t="s">
        <v>79</v>
      </c>
    </row>
    <row r="13" spans="1:40" ht="16.95" customHeight="1" x14ac:dyDescent="0.3">
      <c r="A13" s="76" t="s">
        <v>36</v>
      </c>
      <c r="B13" s="77" t="s">
        <v>29</v>
      </c>
      <c r="C13" s="77" t="s">
        <v>44</v>
      </c>
      <c r="D13" s="78">
        <v>40</v>
      </c>
      <c r="E13" s="77">
        <v>14</v>
      </c>
      <c r="F13" s="79">
        <v>469</v>
      </c>
      <c r="G13" s="80">
        <f t="shared" si="0"/>
        <v>33.5</v>
      </c>
      <c r="H13" s="77">
        <v>119</v>
      </c>
      <c r="I13" s="77">
        <v>215</v>
      </c>
      <c r="J13" s="81">
        <f t="shared" si="1"/>
        <v>0.55348837209302326</v>
      </c>
      <c r="K13" s="77"/>
      <c r="L13" s="77"/>
      <c r="M13" s="77"/>
      <c r="N13" s="77"/>
      <c r="O13" s="77">
        <v>37</v>
      </c>
      <c r="P13" s="77">
        <v>53</v>
      </c>
      <c r="Q13" s="81">
        <f t="shared" si="2"/>
        <v>0.69811320754716977</v>
      </c>
      <c r="R13" s="77"/>
      <c r="S13" s="77">
        <v>56</v>
      </c>
      <c r="T13" s="77">
        <v>113</v>
      </c>
      <c r="U13" s="77">
        <f t="shared" si="3"/>
        <v>169</v>
      </c>
      <c r="V13" s="80">
        <f t="shared" si="4"/>
        <v>12.071428571428571</v>
      </c>
      <c r="W13" s="77"/>
      <c r="X13" s="77">
        <v>23</v>
      </c>
      <c r="Y13" s="80">
        <f t="shared" si="5"/>
        <v>1.6428571428571428</v>
      </c>
      <c r="Z13" s="77"/>
      <c r="AA13" s="77">
        <v>51</v>
      </c>
      <c r="AB13" s="82">
        <f t="shared" si="6"/>
        <v>3.6428571428571428</v>
      </c>
      <c r="AC13" s="77"/>
      <c r="AD13" s="77">
        <v>8</v>
      </c>
      <c r="AE13" s="77">
        <v>47</v>
      </c>
      <c r="AF13" s="80">
        <f t="shared" si="7"/>
        <v>3.3571428571428572</v>
      </c>
      <c r="AG13" s="77">
        <v>21</v>
      </c>
      <c r="AH13" s="77"/>
      <c r="AI13" s="77">
        <f t="shared" si="8"/>
        <v>275</v>
      </c>
      <c r="AJ13" s="80">
        <f t="shared" si="9"/>
        <v>19.642857142857142</v>
      </c>
      <c r="AK13" s="81">
        <f t="shared" si="10"/>
        <v>0.96162046908315568</v>
      </c>
      <c r="AL13" s="41"/>
      <c r="AM13" s="5" t="s">
        <v>45</v>
      </c>
      <c r="AN13" s="5" t="s">
        <v>46</v>
      </c>
    </row>
    <row r="14" spans="1:40" ht="16.95" customHeight="1" thickBot="1" x14ac:dyDescent="0.35">
      <c r="A14" s="89" t="s">
        <v>36</v>
      </c>
      <c r="B14" s="90" t="s">
        <v>29</v>
      </c>
      <c r="C14" s="96" t="s">
        <v>83</v>
      </c>
      <c r="D14" s="91">
        <v>24</v>
      </c>
      <c r="E14" s="90">
        <v>16</v>
      </c>
      <c r="F14" s="92">
        <v>88</v>
      </c>
      <c r="G14" s="93">
        <f t="shared" si="0"/>
        <v>5.5</v>
      </c>
      <c r="H14" s="90">
        <v>13</v>
      </c>
      <c r="I14" s="90">
        <v>32</v>
      </c>
      <c r="J14" s="94">
        <f t="shared" si="1"/>
        <v>0.40625</v>
      </c>
      <c r="K14" s="90"/>
      <c r="L14" s="90"/>
      <c r="M14" s="90"/>
      <c r="N14" s="90"/>
      <c r="O14" s="90">
        <v>6</v>
      </c>
      <c r="P14" s="90">
        <v>13</v>
      </c>
      <c r="Q14" s="94">
        <f t="shared" si="2"/>
        <v>0.46153846153846156</v>
      </c>
      <c r="R14" s="90"/>
      <c r="S14" s="90">
        <v>3</v>
      </c>
      <c r="T14" s="90">
        <v>12</v>
      </c>
      <c r="U14" s="90">
        <f t="shared" si="3"/>
        <v>15</v>
      </c>
      <c r="V14" s="93">
        <f t="shared" si="4"/>
        <v>0.9375</v>
      </c>
      <c r="W14" s="90"/>
      <c r="X14" s="90">
        <v>4</v>
      </c>
      <c r="Y14" s="93">
        <f t="shared" si="5"/>
        <v>0.25</v>
      </c>
      <c r="Z14" s="90"/>
      <c r="AA14" s="90">
        <v>0</v>
      </c>
      <c r="AB14" s="95">
        <f t="shared" si="6"/>
        <v>0</v>
      </c>
      <c r="AC14" s="90"/>
      <c r="AD14" s="90">
        <v>5</v>
      </c>
      <c r="AE14" s="90">
        <v>0</v>
      </c>
      <c r="AF14" s="93">
        <f t="shared" si="7"/>
        <v>0</v>
      </c>
      <c r="AG14" s="90">
        <v>0</v>
      </c>
      <c r="AH14" s="90"/>
      <c r="AI14" s="90">
        <f t="shared" si="8"/>
        <v>32</v>
      </c>
      <c r="AJ14" s="93">
        <f t="shared" si="9"/>
        <v>2</v>
      </c>
      <c r="AK14" s="94">
        <f t="shared" si="10"/>
        <v>0.68181818181818177</v>
      </c>
      <c r="AL14" s="90"/>
      <c r="AM14" s="90" t="s">
        <v>71</v>
      </c>
      <c r="AN14" s="90" t="s">
        <v>70</v>
      </c>
    </row>
    <row r="15" spans="1:40" ht="16.95" customHeight="1" thickBot="1" x14ac:dyDescent="0.35">
      <c r="A15" s="76" t="s">
        <v>36</v>
      </c>
      <c r="B15" s="77" t="s">
        <v>29</v>
      </c>
      <c r="C15" s="83" t="s">
        <v>87</v>
      </c>
      <c r="D15" s="102"/>
      <c r="E15" s="84">
        <v>2</v>
      </c>
      <c r="F15" s="79">
        <v>0</v>
      </c>
      <c r="G15" s="80">
        <f t="shared" si="0"/>
        <v>0</v>
      </c>
      <c r="H15" s="77">
        <v>0</v>
      </c>
      <c r="I15" s="77">
        <v>0</v>
      </c>
      <c r="J15" s="81" t="e">
        <f t="shared" si="1"/>
        <v>#DIV/0!</v>
      </c>
      <c r="K15" s="77"/>
      <c r="L15" s="77"/>
      <c r="M15" s="77"/>
      <c r="N15" s="77"/>
      <c r="O15" s="77">
        <v>0</v>
      </c>
      <c r="P15" s="77">
        <v>0</v>
      </c>
      <c r="Q15" s="81" t="e">
        <f t="shared" si="2"/>
        <v>#DIV/0!</v>
      </c>
      <c r="R15" s="77"/>
      <c r="S15" s="77">
        <v>0</v>
      </c>
      <c r="T15" s="77">
        <v>0</v>
      </c>
      <c r="U15" s="77">
        <f t="shared" si="3"/>
        <v>0</v>
      </c>
      <c r="V15" s="80">
        <f t="shared" si="4"/>
        <v>0</v>
      </c>
      <c r="W15" s="77"/>
      <c r="X15" s="77">
        <v>0</v>
      </c>
      <c r="Y15" s="80">
        <f t="shared" si="5"/>
        <v>0</v>
      </c>
      <c r="Z15" s="77"/>
      <c r="AA15" s="77">
        <v>0</v>
      </c>
      <c r="AB15" s="82">
        <f t="shared" si="6"/>
        <v>0</v>
      </c>
      <c r="AC15" s="77"/>
      <c r="AD15" s="77">
        <v>0</v>
      </c>
      <c r="AE15" s="77">
        <v>0</v>
      </c>
      <c r="AF15" s="80">
        <f t="shared" si="7"/>
        <v>0</v>
      </c>
      <c r="AG15" s="77">
        <v>0</v>
      </c>
      <c r="AH15" s="77"/>
      <c r="AI15" s="77">
        <f t="shared" si="8"/>
        <v>0</v>
      </c>
      <c r="AJ15" s="80">
        <f t="shared" si="9"/>
        <v>0</v>
      </c>
      <c r="AK15" s="81" t="e">
        <f t="shared" si="10"/>
        <v>#DIV/0!</v>
      </c>
      <c r="AL15" s="41"/>
      <c r="AM15" s="5" t="s">
        <v>97</v>
      </c>
      <c r="AN15" s="5" t="s">
        <v>58</v>
      </c>
    </row>
    <row r="16" spans="1:40" ht="16.95" customHeight="1" x14ac:dyDescent="0.3">
      <c r="A16" s="89" t="s">
        <v>36</v>
      </c>
      <c r="B16" s="90" t="s">
        <v>29</v>
      </c>
      <c r="C16" s="90" t="s">
        <v>76</v>
      </c>
      <c r="D16" s="91">
        <v>11</v>
      </c>
      <c r="E16" s="90">
        <v>4</v>
      </c>
      <c r="F16" s="92">
        <v>27</v>
      </c>
      <c r="G16" s="93">
        <f t="shared" ref="G16" si="11">+F16/E16</f>
        <v>6.75</v>
      </c>
      <c r="H16" s="90">
        <v>4</v>
      </c>
      <c r="I16" s="90">
        <v>8</v>
      </c>
      <c r="J16" s="94">
        <f t="shared" ref="J16" si="12">+H16/I16</f>
        <v>0.5</v>
      </c>
      <c r="K16" s="90"/>
      <c r="L16" s="90">
        <v>0</v>
      </c>
      <c r="M16" s="90">
        <v>1</v>
      </c>
      <c r="N16" s="90"/>
      <c r="O16" s="90">
        <v>10</v>
      </c>
      <c r="P16" s="90">
        <v>11</v>
      </c>
      <c r="Q16" s="94">
        <f t="shared" ref="Q16" si="13">+O16/P16</f>
        <v>0.90909090909090906</v>
      </c>
      <c r="R16" s="90"/>
      <c r="S16" s="90">
        <v>3</v>
      </c>
      <c r="T16" s="90">
        <v>3</v>
      </c>
      <c r="U16" s="90">
        <f t="shared" ref="U16" si="14">SUM(S16:T16)</f>
        <v>6</v>
      </c>
      <c r="V16" s="93">
        <f t="shared" ref="V16" si="15">+U16/E16</f>
        <v>1.5</v>
      </c>
      <c r="W16" s="90"/>
      <c r="X16" s="90">
        <v>2</v>
      </c>
      <c r="Y16" s="93">
        <f t="shared" ref="Y16" si="16">+X16/E16</f>
        <v>0.5</v>
      </c>
      <c r="Z16" s="90"/>
      <c r="AA16" s="90">
        <v>3</v>
      </c>
      <c r="AB16" s="95">
        <f t="shared" ref="AB16" si="17">+AA16/E16</f>
        <v>0.75</v>
      </c>
      <c r="AC16" s="90"/>
      <c r="AD16" s="90">
        <v>0</v>
      </c>
      <c r="AE16" s="90">
        <v>3</v>
      </c>
      <c r="AF16" s="93">
        <f t="shared" ref="AF16" si="18">+AE16/E16</f>
        <v>0.75</v>
      </c>
      <c r="AG16" s="90">
        <v>0</v>
      </c>
      <c r="AH16" s="90"/>
      <c r="AI16" s="90">
        <f t="shared" ref="AI16" si="19">+(2*H16)+(1*L16)+(O16)</f>
        <v>18</v>
      </c>
      <c r="AJ16" s="93">
        <f t="shared" ref="AJ16" si="20">+AI16/E16</f>
        <v>4.5</v>
      </c>
      <c r="AK16" s="94">
        <f t="shared" ref="AK16" si="21">(+(AI16)+(U16)+(2*X16)+(AD16)-(AE16))/F16</f>
        <v>0.92592592592592593</v>
      </c>
      <c r="AL16" s="90"/>
      <c r="AM16" s="90" t="s">
        <v>43</v>
      </c>
      <c r="AN16" s="90" t="s">
        <v>70</v>
      </c>
    </row>
    <row r="17" spans="1:40" ht="16.95" customHeight="1" x14ac:dyDescent="0.3">
      <c r="A17" s="76" t="s">
        <v>36</v>
      </c>
      <c r="B17" s="77" t="s">
        <v>29</v>
      </c>
      <c r="C17" s="77" t="s">
        <v>47</v>
      </c>
      <c r="D17" s="78">
        <v>14</v>
      </c>
      <c r="E17" s="77">
        <v>34</v>
      </c>
      <c r="F17" s="79">
        <v>1397</v>
      </c>
      <c r="G17" s="80">
        <f t="shared" si="0"/>
        <v>41.088235294117645</v>
      </c>
      <c r="H17" s="77">
        <v>270</v>
      </c>
      <c r="I17" s="77">
        <v>588</v>
      </c>
      <c r="J17" s="81">
        <f t="shared" si="1"/>
        <v>0.45918367346938777</v>
      </c>
      <c r="K17" s="77"/>
      <c r="L17" s="77">
        <v>0</v>
      </c>
      <c r="M17" s="77">
        <v>5</v>
      </c>
      <c r="N17" s="77"/>
      <c r="O17" s="77">
        <v>216</v>
      </c>
      <c r="P17" s="77">
        <v>286</v>
      </c>
      <c r="Q17" s="81">
        <f t="shared" si="2"/>
        <v>0.75524475524475521</v>
      </c>
      <c r="R17" s="77"/>
      <c r="S17" s="77">
        <v>115</v>
      </c>
      <c r="T17" s="77">
        <v>236</v>
      </c>
      <c r="U17" s="77">
        <f t="shared" si="3"/>
        <v>351</v>
      </c>
      <c r="V17" s="80">
        <f t="shared" si="4"/>
        <v>10.323529411764707</v>
      </c>
      <c r="W17" s="77"/>
      <c r="X17" s="77">
        <v>202</v>
      </c>
      <c r="Y17" s="80">
        <f t="shared" si="5"/>
        <v>5.9411764705882355</v>
      </c>
      <c r="Z17" s="77"/>
      <c r="AA17" s="77">
        <v>156</v>
      </c>
      <c r="AB17" s="82">
        <f t="shared" si="6"/>
        <v>4.5882352941176467</v>
      </c>
      <c r="AC17" s="77"/>
      <c r="AD17" s="77">
        <v>166</v>
      </c>
      <c r="AE17" s="77">
        <v>200</v>
      </c>
      <c r="AF17" s="80">
        <f t="shared" si="7"/>
        <v>5.882352941176471</v>
      </c>
      <c r="AG17" s="77">
        <v>13</v>
      </c>
      <c r="AH17" s="77"/>
      <c r="AI17" s="77">
        <f t="shared" si="8"/>
        <v>756</v>
      </c>
      <c r="AJ17" s="80">
        <f t="shared" si="9"/>
        <v>22.235294117647058</v>
      </c>
      <c r="AK17" s="81">
        <f t="shared" si="10"/>
        <v>1.0572655690765926</v>
      </c>
      <c r="AL17" s="41"/>
      <c r="AM17" s="5" t="s">
        <v>48</v>
      </c>
      <c r="AN17" s="5" t="s">
        <v>59</v>
      </c>
    </row>
    <row r="18" spans="1:40" ht="16.95" customHeight="1" x14ac:dyDescent="0.3">
      <c r="A18" s="89" t="s">
        <v>36</v>
      </c>
      <c r="B18" s="90" t="s">
        <v>29</v>
      </c>
      <c r="C18" s="96" t="s">
        <v>66</v>
      </c>
      <c r="D18" s="91">
        <v>5</v>
      </c>
      <c r="E18" s="90">
        <v>8</v>
      </c>
      <c r="F18" s="92">
        <v>32</v>
      </c>
      <c r="G18" s="93">
        <f t="shared" ref="G18:G19" si="22">+F18/E18</f>
        <v>4</v>
      </c>
      <c r="H18" s="90">
        <v>1</v>
      </c>
      <c r="I18" s="90">
        <v>0</v>
      </c>
      <c r="J18" s="94" t="e">
        <f t="shared" ref="J18" si="23">+H18/I18</f>
        <v>#DIV/0!</v>
      </c>
      <c r="K18" s="90"/>
      <c r="L18" s="90"/>
      <c r="M18" s="90"/>
      <c r="N18" s="90"/>
      <c r="O18" s="90">
        <v>2</v>
      </c>
      <c r="P18" s="90">
        <v>2</v>
      </c>
      <c r="Q18" s="94">
        <f t="shared" ref="Q18:Q19" si="24">+O18/P18</f>
        <v>1</v>
      </c>
      <c r="R18" s="90"/>
      <c r="S18" s="90">
        <v>1</v>
      </c>
      <c r="T18" s="90">
        <v>1</v>
      </c>
      <c r="U18" s="90">
        <f t="shared" ref="U18:U19" si="25">SUM(S18:T18)</f>
        <v>2</v>
      </c>
      <c r="V18" s="93">
        <f t="shared" ref="V18:V19" si="26">+U18/E18</f>
        <v>0.25</v>
      </c>
      <c r="W18" s="90"/>
      <c r="X18" s="90">
        <v>0</v>
      </c>
      <c r="Y18" s="93">
        <f t="shared" ref="Y18:Y19" si="27">+X18/E18</f>
        <v>0</v>
      </c>
      <c r="Z18" s="90"/>
      <c r="AA18" s="90">
        <v>2</v>
      </c>
      <c r="AB18" s="95">
        <f t="shared" ref="AB18:AB19" si="28">+AA18/E18</f>
        <v>0.25</v>
      </c>
      <c r="AC18" s="90"/>
      <c r="AD18" s="90">
        <v>0</v>
      </c>
      <c r="AE18" s="90">
        <v>0</v>
      </c>
      <c r="AF18" s="93">
        <f t="shared" ref="AF18:AF19" si="29">+AE18/E18</f>
        <v>0</v>
      </c>
      <c r="AG18" s="90">
        <v>0</v>
      </c>
      <c r="AH18" s="90"/>
      <c r="AI18" s="90">
        <f t="shared" ref="AI18" si="30">+(2*H18)+(1*L18)+(O18)</f>
        <v>4</v>
      </c>
      <c r="AJ18" s="93">
        <f t="shared" ref="AJ18:AJ19" si="31">+AI18/E18</f>
        <v>0.5</v>
      </c>
      <c r="AK18" s="94">
        <f t="shared" ref="AK18:AK19" si="32">(+(AI18)+(U18)+(2*X18)+(AD18)-(AE18))/F18</f>
        <v>0.1875</v>
      </c>
      <c r="AL18" s="90"/>
      <c r="AM18" s="90" t="s">
        <v>67</v>
      </c>
      <c r="AN18" s="90" t="s">
        <v>68</v>
      </c>
    </row>
    <row r="19" spans="1:40" ht="16.95" customHeight="1" x14ac:dyDescent="0.3">
      <c r="A19" s="76" t="s">
        <v>36</v>
      </c>
      <c r="B19" s="77" t="s">
        <v>29</v>
      </c>
      <c r="C19" s="83" t="s">
        <v>85</v>
      </c>
      <c r="D19" s="78">
        <v>12</v>
      </c>
      <c r="E19" s="77">
        <v>2</v>
      </c>
      <c r="F19" s="79">
        <v>2</v>
      </c>
      <c r="G19" s="80">
        <f t="shared" si="22"/>
        <v>1</v>
      </c>
      <c r="H19" s="77">
        <v>0</v>
      </c>
      <c r="I19" s="77">
        <v>0</v>
      </c>
      <c r="J19" s="81"/>
      <c r="K19" s="77"/>
      <c r="L19" s="77"/>
      <c r="M19" s="77"/>
      <c r="N19" s="77"/>
      <c r="O19" s="77">
        <v>0</v>
      </c>
      <c r="P19" s="77">
        <v>0</v>
      </c>
      <c r="Q19" s="81" t="e">
        <f t="shared" si="24"/>
        <v>#DIV/0!</v>
      </c>
      <c r="R19" s="77"/>
      <c r="S19" s="77">
        <v>0</v>
      </c>
      <c r="T19" s="77">
        <v>0</v>
      </c>
      <c r="U19" s="77">
        <f t="shared" si="25"/>
        <v>0</v>
      </c>
      <c r="V19" s="80">
        <f t="shared" si="26"/>
        <v>0</v>
      </c>
      <c r="W19" s="77"/>
      <c r="X19" s="77">
        <v>0</v>
      </c>
      <c r="Y19" s="80">
        <f t="shared" si="27"/>
        <v>0</v>
      </c>
      <c r="Z19" s="77"/>
      <c r="AA19" s="77">
        <v>1</v>
      </c>
      <c r="AB19" s="82">
        <f t="shared" si="28"/>
        <v>0.5</v>
      </c>
      <c r="AC19" s="77"/>
      <c r="AD19" s="77">
        <v>0</v>
      </c>
      <c r="AE19" s="77">
        <v>0</v>
      </c>
      <c r="AF19" s="80">
        <f t="shared" si="29"/>
        <v>0</v>
      </c>
      <c r="AG19" s="77">
        <v>0</v>
      </c>
      <c r="AH19" s="77"/>
      <c r="AI19" s="77">
        <v>0</v>
      </c>
      <c r="AJ19" s="80">
        <f t="shared" si="31"/>
        <v>0</v>
      </c>
      <c r="AK19" s="81">
        <f t="shared" si="32"/>
        <v>0</v>
      </c>
      <c r="AL19" s="41"/>
      <c r="AM19" s="5" t="s">
        <v>93</v>
      </c>
      <c r="AN19" s="5" t="s">
        <v>77</v>
      </c>
    </row>
    <row r="20" spans="1:40" ht="16.95" customHeight="1" x14ac:dyDescent="0.3">
      <c r="A20" s="89" t="s">
        <v>36</v>
      </c>
      <c r="B20" s="90" t="s">
        <v>29</v>
      </c>
      <c r="C20" s="90" t="s">
        <v>49</v>
      </c>
      <c r="D20" s="91">
        <v>19</v>
      </c>
      <c r="E20" s="90">
        <v>27</v>
      </c>
      <c r="F20" s="92">
        <v>298</v>
      </c>
      <c r="G20" s="93">
        <f t="shared" si="0"/>
        <v>11.037037037037036</v>
      </c>
      <c r="H20" s="90">
        <v>47</v>
      </c>
      <c r="I20" s="90">
        <v>89</v>
      </c>
      <c r="J20" s="94">
        <f t="shared" si="1"/>
        <v>0.5280898876404494</v>
      </c>
      <c r="K20" s="90"/>
      <c r="L20" s="90"/>
      <c r="M20" s="90"/>
      <c r="N20" s="90"/>
      <c r="O20" s="90">
        <v>32</v>
      </c>
      <c r="P20" s="90">
        <v>48</v>
      </c>
      <c r="Q20" s="94">
        <f t="shared" si="2"/>
        <v>0.66666666666666663</v>
      </c>
      <c r="R20" s="90"/>
      <c r="S20" s="90">
        <v>31</v>
      </c>
      <c r="T20" s="90">
        <v>60</v>
      </c>
      <c r="U20" s="90">
        <f t="shared" si="3"/>
        <v>91</v>
      </c>
      <c r="V20" s="93">
        <f t="shared" si="4"/>
        <v>3.3703703703703702</v>
      </c>
      <c r="W20" s="90"/>
      <c r="X20" s="90">
        <v>9</v>
      </c>
      <c r="Y20" s="93">
        <f t="shared" si="5"/>
        <v>0.33333333333333331</v>
      </c>
      <c r="Z20" s="90"/>
      <c r="AA20" s="90">
        <v>61</v>
      </c>
      <c r="AB20" s="95">
        <f t="shared" si="6"/>
        <v>2.2592592592592591</v>
      </c>
      <c r="AC20" s="90"/>
      <c r="AD20" s="90">
        <v>9</v>
      </c>
      <c r="AE20" s="90">
        <v>32</v>
      </c>
      <c r="AF20" s="93">
        <f t="shared" si="7"/>
        <v>1.1851851851851851</v>
      </c>
      <c r="AG20" s="90">
        <v>8</v>
      </c>
      <c r="AH20" s="90"/>
      <c r="AI20" s="90">
        <f t="shared" si="8"/>
        <v>126</v>
      </c>
      <c r="AJ20" s="93">
        <f t="shared" si="9"/>
        <v>4.666666666666667</v>
      </c>
      <c r="AK20" s="94">
        <f t="shared" si="10"/>
        <v>0.71140939597315433</v>
      </c>
      <c r="AL20" s="90"/>
      <c r="AM20" s="90" t="s">
        <v>43</v>
      </c>
      <c r="AN20" s="90" t="s">
        <v>41</v>
      </c>
    </row>
    <row r="21" spans="1:40" ht="16.95" customHeight="1" x14ac:dyDescent="0.3">
      <c r="A21" s="76" t="s">
        <v>36</v>
      </c>
      <c r="B21" s="77" t="s">
        <v>29</v>
      </c>
      <c r="C21" s="77" t="s">
        <v>31</v>
      </c>
      <c r="D21" s="78">
        <v>23</v>
      </c>
      <c r="E21" s="77">
        <v>36</v>
      </c>
      <c r="F21" s="79">
        <v>1340</v>
      </c>
      <c r="G21" s="80">
        <f t="shared" si="0"/>
        <v>37.222222222222221</v>
      </c>
      <c r="H21" s="77">
        <v>180</v>
      </c>
      <c r="I21" s="77">
        <v>466</v>
      </c>
      <c r="J21" s="81">
        <f t="shared" si="1"/>
        <v>0.38626609442060084</v>
      </c>
      <c r="K21" s="77"/>
      <c r="L21" s="77">
        <v>0</v>
      </c>
      <c r="M21" s="77">
        <v>1</v>
      </c>
      <c r="N21" s="77"/>
      <c r="O21" s="77">
        <v>143</v>
      </c>
      <c r="P21" s="77">
        <v>185</v>
      </c>
      <c r="Q21" s="81">
        <f t="shared" si="2"/>
        <v>0.77297297297297296</v>
      </c>
      <c r="R21" s="77"/>
      <c r="S21" s="77">
        <v>87</v>
      </c>
      <c r="T21" s="77">
        <v>132</v>
      </c>
      <c r="U21" s="77">
        <f t="shared" si="3"/>
        <v>219</v>
      </c>
      <c r="V21" s="80">
        <f t="shared" si="4"/>
        <v>6.083333333333333</v>
      </c>
      <c r="W21" s="77"/>
      <c r="X21" s="77">
        <v>90</v>
      </c>
      <c r="Y21" s="80">
        <f t="shared" si="5"/>
        <v>2.5</v>
      </c>
      <c r="Z21" s="77"/>
      <c r="AA21" s="77">
        <v>107</v>
      </c>
      <c r="AB21" s="82">
        <f t="shared" si="6"/>
        <v>2.9722222222222223</v>
      </c>
      <c r="AC21" s="77"/>
      <c r="AD21" s="77">
        <v>64</v>
      </c>
      <c r="AE21" s="77">
        <v>148</v>
      </c>
      <c r="AF21" s="80">
        <f t="shared" si="7"/>
        <v>4.1111111111111107</v>
      </c>
      <c r="AG21" s="77">
        <v>8</v>
      </c>
      <c r="AH21" s="77"/>
      <c r="AI21" s="77">
        <f t="shared" si="8"/>
        <v>503</v>
      </c>
      <c r="AJ21" s="80">
        <f t="shared" si="9"/>
        <v>13.972222222222221</v>
      </c>
      <c r="AK21" s="81">
        <f t="shared" si="10"/>
        <v>0.61044776119402988</v>
      </c>
      <c r="AL21" s="41"/>
      <c r="AM21" s="5" t="s">
        <v>64</v>
      </c>
      <c r="AN21" s="5" t="s">
        <v>50</v>
      </c>
    </row>
    <row r="22" spans="1:40" ht="16.95" customHeight="1" thickBot="1" x14ac:dyDescent="0.35">
      <c r="A22" s="89" t="s">
        <v>36</v>
      </c>
      <c r="B22" s="90" t="s">
        <v>29</v>
      </c>
      <c r="C22" s="96" t="s">
        <v>55</v>
      </c>
      <c r="D22" s="91">
        <v>21</v>
      </c>
      <c r="E22" s="90">
        <v>18</v>
      </c>
      <c r="F22" s="92">
        <v>10</v>
      </c>
      <c r="G22" s="93">
        <f t="shared" si="0"/>
        <v>0.55555555555555558</v>
      </c>
      <c r="H22" s="90">
        <v>1</v>
      </c>
      <c r="I22" s="90">
        <v>1</v>
      </c>
      <c r="J22" s="94">
        <f t="shared" si="1"/>
        <v>1</v>
      </c>
      <c r="K22" s="90"/>
      <c r="L22" s="90"/>
      <c r="M22" s="90"/>
      <c r="N22" s="90"/>
      <c r="O22" s="90">
        <v>3</v>
      </c>
      <c r="P22" s="90">
        <v>4</v>
      </c>
      <c r="Q22" s="94">
        <f t="shared" si="2"/>
        <v>0.75</v>
      </c>
      <c r="R22" s="90"/>
      <c r="S22" s="90">
        <v>0</v>
      </c>
      <c r="T22" s="90">
        <v>3</v>
      </c>
      <c r="U22" s="90">
        <f t="shared" si="3"/>
        <v>3</v>
      </c>
      <c r="V22" s="93">
        <f t="shared" si="4"/>
        <v>0.16666666666666666</v>
      </c>
      <c r="W22" s="90"/>
      <c r="X22" s="90">
        <v>2</v>
      </c>
      <c r="Y22" s="93">
        <f t="shared" si="5"/>
        <v>0.1111111111111111</v>
      </c>
      <c r="Z22" s="90"/>
      <c r="AA22" s="90">
        <v>1</v>
      </c>
      <c r="AB22" s="95">
        <f t="shared" si="6"/>
        <v>5.5555555555555552E-2</v>
      </c>
      <c r="AC22" s="90"/>
      <c r="AD22" s="90">
        <v>1</v>
      </c>
      <c r="AE22" s="90">
        <v>3</v>
      </c>
      <c r="AF22" s="93">
        <f t="shared" si="7"/>
        <v>0.16666666666666666</v>
      </c>
      <c r="AG22" s="90">
        <v>0</v>
      </c>
      <c r="AH22" s="90"/>
      <c r="AI22" s="90">
        <f t="shared" si="8"/>
        <v>5</v>
      </c>
      <c r="AJ22" s="93">
        <f t="shared" si="9"/>
        <v>0.27777777777777779</v>
      </c>
      <c r="AK22" s="94">
        <f t="shared" si="10"/>
        <v>1</v>
      </c>
      <c r="AL22" s="90"/>
      <c r="AM22" s="90" t="s">
        <v>98</v>
      </c>
      <c r="AN22" s="90" t="s">
        <v>56</v>
      </c>
    </row>
    <row r="23" spans="1:40" ht="16.95" customHeight="1" thickBot="1" x14ac:dyDescent="0.35">
      <c r="A23" s="76" t="s">
        <v>36</v>
      </c>
      <c r="B23" s="77" t="s">
        <v>29</v>
      </c>
      <c r="C23" s="83" t="s">
        <v>86</v>
      </c>
      <c r="D23" s="102"/>
      <c r="E23" s="77">
        <v>1</v>
      </c>
      <c r="F23" s="79">
        <v>0</v>
      </c>
      <c r="G23" s="80">
        <f t="shared" si="0"/>
        <v>0</v>
      </c>
      <c r="H23" s="77">
        <v>1</v>
      </c>
      <c r="I23" s="77">
        <v>0</v>
      </c>
      <c r="J23" s="81"/>
      <c r="K23" s="77"/>
      <c r="L23" s="77"/>
      <c r="M23" s="77"/>
      <c r="N23" s="77"/>
      <c r="O23" s="77">
        <v>1</v>
      </c>
      <c r="P23" s="77">
        <v>0</v>
      </c>
      <c r="Q23" s="81"/>
      <c r="R23" s="77"/>
      <c r="S23" s="77">
        <v>0</v>
      </c>
      <c r="T23" s="77">
        <v>0</v>
      </c>
      <c r="U23" s="77">
        <v>0</v>
      </c>
      <c r="V23" s="80">
        <f t="shared" si="4"/>
        <v>0</v>
      </c>
      <c r="W23" s="77"/>
      <c r="X23" s="77">
        <v>0</v>
      </c>
      <c r="Y23" s="80"/>
      <c r="Z23" s="77"/>
      <c r="AA23" s="77">
        <v>0</v>
      </c>
      <c r="AB23" s="82"/>
      <c r="AC23" s="77"/>
      <c r="AD23" s="77">
        <v>0</v>
      </c>
      <c r="AE23" s="77">
        <v>0</v>
      </c>
      <c r="AF23" s="80"/>
      <c r="AG23" s="77">
        <v>0</v>
      </c>
      <c r="AH23" s="77"/>
      <c r="AI23" s="77">
        <f t="shared" si="8"/>
        <v>3</v>
      </c>
      <c r="AJ23" s="80">
        <f t="shared" si="9"/>
        <v>3</v>
      </c>
      <c r="AK23" s="81" t="e">
        <f t="shared" si="10"/>
        <v>#DIV/0!</v>
      </c>
      <c r="AL23" s="41"/>
      <c r="AM23" s="5" t="s">
        <v>99</v>
      </c>
      <c r="AN23" s="5" t="s">
        <v>58</v>
      </c>
    </row>
    <row r="24" spans="1:40" ht="16.95" customHeight="1" x14ac:dyDescent="0.3">
      <c r="A24" s="89" t="s">
        <v>36</v>
      </c>
      <c r="B24" s="90" t="s">
        <v>29</v>
      </c>
      <c r="C24" s="90" t="s">
        <v>51</v>
      </c>
      <c r="D24" s="91">
        <v>22</v>
      </c>
      <c r="E24" s="90">
        <v>8</v>
      </c>
      <c r="F24" s="92">
        <v>110</v>
      </c>
      <c r="G24" s="93">
        <f t="shared" si="0"/>
        <v>13.75</v>
      </c>
      <c r="H24" s="90">
        <v>9</v>
      </c>
      <c r="I24" s="90">
        <v>35</v>
      </c>
      <c r="J24" s="94">
        <f t="shared" si="1"/>
        <v>0.25714285714285712</v>
      </c>
      <c r="K24" s="90"/>
      <c r="L24" s="90"/>
      <c r="M24" s="90"/>
      <c r="N24" s="90"/>
      <c r="O24" s="90">
        <v>9</v>
      </c>
      <c r="P24" s="90">
        <v>12</v>
      </c>
      <c r="Q24" s="94">
        <f t="shared" si="2"/>
        <v>0.75</v>
      </c>
      <c r="R24" s="90"/>
      <c r="S24" s="90">
        <v>8</v>
      </c>
      <c r="T24" s="90">
        <v>8</v>
      </c>
      <c r="U24" s="90">
        <f t="shared" si="3"/>
        <v>16</v>
      </c>
      <c r="V24" s="93">
        <f t="shared" si="4"/>
        <v>2</v>
      </c>
      <c r="W24" s="90"/>
      <c r="X24" s="90">
        <v>6</v>
      </c>
      <c r="Y24" s="93">
        <f t="shared" si="5"/>
        <v>0.75</v>
      </c>
      <c r="Z24" s="90"/>
      <c r="AA24" s="90">
        <v>10</v>
      </c>
      <c r="AB24" s="95">
        <f t="shared" si="6"/>
        <v>1.25</v>
      </c>
      <c r="AC24" s="90"/>
      <c r="AD24" s="90">
        <v>5</v>
      </c>
      <c r="AE24" s="90">
        <v>10</v>
      </c>
      <c r="AF24" s="93">
        <f t="shared" si="7"/>
        <v>1.25</v>
      </c>
      <c r="AG24" s="90">
        <v>1</v>
      </c>
      <c r="AH24" s="90"/>
      <c r="AI24" s="90">
        <f t="shared" si="8"/>
        <v>27</v>
      </c>
      <c r="AJ24" s="93">
        <f t="shared" si="9"/>
        <v>3.375</v>
      </c>
      <c r="AK24" s="94">
        <f t="shared" si="10"/>
        <v>0.45454545454545453</v>
      </c>
      <c r="AL24" s="90"/>
      <c r="AM24" s="90" t="s">
        <v>52</v>
      </c>
      <c r="AN24" s="90" t="s">
        <v>53</v>
      </c>
    </row>
    <row r="25" spans="1:40" ht="16.95" customHeight="1" x14ac:dyDescent="0.3">
      <c r="A25" s="76" t="s">
        <v>36</v>
      </c>
      <c r="B25" s="77" t="s">
        <v>29</v>
      </c>
      <c r="C25" s="77" t="s">
        <v>54</v>
      </c>
      <c r="D25" s="78">
        <v>20</v>
      </c>
      <c r="E25" s="77">
        <v>9</v>
      </c>
      <c r="F25" s="79">
        <v>87</v>
      </c>
      <c r="G25" s="80">
        <f t="shared" si="0"/>
        <v>9.6666666666666661</v>
      </c>
      <c r="H25" s="77">
        <v>7</v>
      </c>
      <c r="I25" s="77">
        <v>23</v>
      </c>
      <c r="J25" s="81">
        <f t="shared" si="1"/>
        <v>0.30434782608695654</v>
      </c>
      <c r="K25" s="77"/>
      <c r="L25" s="77"/>
      <c r="M25" s="77"/>
      <c r="N25" s="77"/>
      <c r="O25" s="77">
        <v>9</v>
      </c>
      <c r="P25" s="77">
        <v>10</v>
      </c>
      <c r="Q25" s="81">
        <f t="shared" si="2"/>
        <v>0.9</v>
      </c>
      <c r="R25" s="77"/>
      <c r="S25" s="77">
        <v>3</v>
      </c>
      <c r="T25" s="77">
        <v>7</v>
      </c>
      <c r="U25" s="77">
        <f t="shared" si="3"/>
        <v>10</v>
      </c>
      <c r="V25" s="80">
        <f t="shared" si="4"/>
        <v>1.1111111111111112</v>
      </c>
      <c r="W25" s="77"/>
      <c r="X25" s="77">
        <v>4</v>
      </c>
      <c r="Y25" s="80">
        <f t="shared" si="5"/>
        <v>0.44444444444444442</v>
      </c>
      <c r="Z25" s="77"/>
      <c r="AA25" s="77">
        <v>6</v>
      </c>
      <c r="AB25" s="82">
        <f t="shared" si="6"/>
        <v>0.66666666666666663</v>
      </c>
      <c r="AC25" s="77"/>
      <c r="AD25" s="77">
        <v>2</v>
      </c>
      <c r="AE25" s="77">
        <v>5</v>
      </c>
      <c r="AF25" s="80">
        <f t="shared" si="7"/>
        <v>0.55555555555555558</v>
      </c>
      <c r="AG25" s="77">
        <v>0</v>
      </c>
      <c r="AH25" s="77"/>
      <c r="AI25" s="77">
        <f t="shared" si="8"/>
        <v>23</v>
      </c>
      <c r="AJ25" s="80">
        <f t="shared" si="9"/>
        <v>2.5555555555555554</v>
      </c>
      <c r="AK25" s="81">
        <f t="shared" si="10"/>
        <v>0.43678160919540232</v>
      </c>
      <c r="AL25" s="41"/>
      <c r="AM25" s="5" t="s">
        <v>52</v>
      </c>
      <c r="AN25" s="5" t="s">
        <v>53</v>
      </c>
    </row>
    <row r="26" spans="1:40" ht="16.95" customHeight="1" x14ac:dyDescent="0.3">
      <c r="A26" s="89" t="s">
        <v>36</v>
      </c>
      <c r="B26" s="90" t="s">
        <v>29</v>
      </c>
      <c r="C26" s="100" t="s">
        <v>92</v>
      </c>
      <c r="D26" s="91"/>
      <c r="E26" s="90"/>
      <c r="F26" s="101">
        <v>554</v>
      </c>
      <c r="G26" s="93"/>
      <c r="H26" s="100">
        <v>43</v>
      </c>
      <c r="I26" s="100">
        <v>228</v>
      </c>
      <c r="J26" s="94">
        <f t="shared" si="1"/>
        <v>0.18859649122807018</v>
      </c>
      <c r="K26" s="90"/>
      <c r="L26" s="90"/>
      <c r="M26" s="91"/>
      <c r="N26" s="90"/>
      <c r="O26" s="100">
        <v>23</v>
      </c>
      <c r="P26" s="100">
        <v>69</v>
      </c>
      <c r="Q26" s="94">
        <f t="shared" si="2"/>
        <v>0.33333333333333331</v>
      </c>
      <c r="R26" s="90"/>
      <c r="S26" s="100">
        <v>14</v>
      </c>
      <c r="T26" s="100">
        <v>43</v>
      </c>
      <c r="U26" s="100">
        <f t="shared" ref="U26" si="33">SUM(S26:T26)</f>
        <v>57</v>
      </c>
      <c r="V26" s="93"/>
      <c r="W26" s="90"/>
      <c r="X26" s="100">
        <v>42</v>
      </c>
      <c r="Y26" s="93"/>
      <c r="Z26" s="90"/>
      <c r="AA26" s="100">
        <v>76</v>
      </c>
      <c r="AB26" s="95"/>
      <c r="AC26" s="90"/>
      <c r="AD26" s="100">
        <v>28</v>
      </c>
      <c r="AE26" s="100">
        <v>89</v>
      </c>
      <c r="AF26" s="93"/>
      <c r="AG26" s="100">
        <v>7</v>
      </c>
      <c r="AH26" s="90"/>
      <c r="AI26" s="100">
        <v>113</v>
      </c>
      <c r="AJ26" s="93"/>
      <c r="AK26" s="94"/>
      <c r="AL26" s="90"/>
      <c r="AM26" s="90"/>
      <c r="AN26" s="90"/>
    </row>
    <row r="27" spans="1:40" x14ac:dyDescent="0.3">
      <c r="A27" s="1"/>
      <c r="B27" s="5"/>
      <c r="C27" s="1"/>
      <c r="D27" s="7"/>
      <c r="E27" s="1"/>
      <c r="F27" s="11" t="s">
        <v>33</v>
      </c>
      <c r="G27" s="10" t="s">
        <v>33</v>
      </c>
      <c r="H27" s="10" t="s">
        <v>33</v>
      </c>
      <c r="I27" s="10" t="s">
        <v>33</v>
      </c>
      <c r="J27" s="10" t="s">
        <v>33</v>
      </c>
      <c r="K27" s="32"/>
      <c r="L27" s="10" t="s">
        <v>33</v>
      </c>
      <c r="M27" s="10" t="s">
        <v>33</v>
      </c>
      <c r="N27" s="32"/>
      <c r="O27" s="10" t="s">
        <v>33</v>
      </c>
      <c r="P27" s="10" t="s">
        <v>33</v>
      </c>
      <c r="Q27" s="10" t="s">
        <v>33</v>
      </c>
      <c r="R27" s="32"/>
      <c r="S27" s="10" t="s">
        <v>33</v>
      </c>
      <c r="T27" s="10" t="s">
        <v>33</v>
      </c>
      <c r="U27" s="10" t="s">
        <v>33</v>
      </c>
      <c r="V27" s="10" t="s">
        <v>33</v>
      </c>
      <c r="W27" s="32"/>
      <c r="X27" s="10" t="s">
        <v>33</v>
      </c>
      <c r="Y27" s="10" t="s">
        <v>33</v>
      </c>
      <c r="Z27" s="32"/>
      <c r="AA27" s="10" t="s">
        <v>33</v>
      </c>
      <c r="AB27" s="12" t="s">
        <v>33</v>
      </c>
      <c r="AC27" s="33"/>
      <c r="AD27" s="10" t="s">
        <v>33</v>
      </c>
      <c r="AE27" s="10" t="s">
        <v>33</v>
      </c>
      <c r="AF27" s="10" t="s">
        <v>33</v>
      </c>
      <c r="AG27" s="10" t="s">
        <v>33</v>
      </c>
      <c r="AH27" s="32"/>
      <c r="AI27" s="10" t="s">
        <v>33</v>
      </c>
      <c r="AJ27" s="10" t="s">
        <v>33</v>
      </c>
      <c r="AK27" s="13" t="s">
        <v>33</v>
      </c>
      <c r="AL27" s="34"/>
      <c r="AM27" s="5"/>
      <c r="AN27" s="5"/>
    </row>
    <row r="28" spans="1:40" x14ac:dyDescent="0.3">
      <c r="A28" s="21" t="s">
        <v>36</v>
      </c>
      <c r="B28" s="22" t="s">
        <v>29</v>
      </c>
      <c r="C28" s="22"/>
      <c r="D28" s="21"/>
      <c r="E28" s="20">
        <v>36</v>
      </c>
      <c r="F28" s="23">
        <f>SUM(F5:F27)</f>
        <v>8715</v>
      </c>
      <c r="G28" s="24"/>
      <c r="H28" s="23">
        <f t="shared" ref="H28:I28" si="34">SUM(H5:H27)</f>
        <v>1292</v>
      </c>
      <c r="I28" s="23">
        <f t="shared" si="34"/>
        <v>3078</v>
      </c>
      <c r="J28" s="25">
        <f>+H28/I28</f>
        <v>0.41975308641975306</v>
      </c>
      <c r="K28" s="26"/>
      <c r="L28" s="23">
        <f t="shared" ref="L28:M28" si="35">SUM(L5:L27)</f>
        <v>2</v>
      </c>
      <c r="M28" s="23">
        <f t="shared" si="35"/>
        <v>16</v>
      </c>
      <c r="N28" s="26"/>
      <c r="O28" s="23">
        <f t="shared" ref="O28:P28" si="36">SUM(O5:O27)</f>
        <v>926</v>
      </c>
      <c r="P28" s="23">
        <f t="shared" si="36"/>
        <v>1302</v>
      </c>
      <c r="Q28" s="25">
        <f>+O28/P28</f>
        <v>0.71121351766513052</v>
      </c>
      <c r="R28" s="26"/>
      <c r="S28" s="23">
        <f t="shared" ref="S28:U28" si="37">SUM(S5:S27)</f>
        <v>627</v>
      </c>
      <c r="T28" s="23">
        <f t="shared" si="37"/>
        <v>1155</v>
      </c>
      <c r="U28" s="23">
        <f t="shared" si="37"/>
        <v>1782</v>
      </c>
      <c r="V28" s="24">
        <f>+U28/E28</f>
        <v>49.5</v>
      </c>
      <c r="W28" s="26"/>
      <c r="X28" s="23">
        <f>SUM(X5:X27)</f>
        <v>701</v>
      </c>
      <c r="Y28" s="24">
        <f>+X28/E28</f>
        <v>19.472222222222221</v>
      </c>
      <c r="Z28" s="24"/>
      <c r="AA28" s="23">
        <f>SUM(AA5:AA27)</f>
        <v>970</v>
      </c>
      <c r="AB28" s="24">
        <f>+AA28/E28</f>
        <v>26.944444444444443</v>
      </c>
      <c r="AC28" s="27"/>
      <c r="AD28" s="23">
        <f>SUM(AD5:AD27)</f>
        <v>501</v>
      </c>
      <c r="AE28" s="23">
        <f>SUM(AE5:AE27)</f>
        <v>960</v>
      </c>
      <c r="AF28" s="24">
        <f>+AE28/E28</f>
        <v>26.666666666666668</v>
      </c>
      <c r="AG28" s="23">
        <f>SUM(AG5:AG27)</f>
        <v>159</v>
      </c>
      <c r="AH28" s="26"/>
      <c r="AI28" s="23">
        <f>SUM(AI5:AI27)</f>
        <v>3516</v>
      </c>
      <c r="AJ28" s="24">
        <f>+AI28/E28</f>
        <v>97.666666666666671</v>
      </c>
      <c r="AK28" s="25">
        <f>(+(AI28)+(U28)+(2*X28)+(AD28)-(AE28))/F28</f>
        <v>0.71612162937464141</v>
      </c>
      <c r="AL28" s="1"/>
      <c r="AM28" s="5"/>
      <c r="AN28" s="5"/>
    </row>
    <row r="29" spans="1:40" x14ac:dyDescent="0.3">
      <c r="A29" s="1"/>
      <c r="B29" s="75"/>
      <c r="C29" s="1"/>
      <c r="D29" s="6"/>
      <c r="E29" s="6">
        <v>36</v>
      </c>
      <c r="F29" s="5" t="s">
        <v>61</v>
      </c>
      <c r="G29" s="37">
        <f>36*240</f>
        <v>8640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5" t="s">
        <v>88</v>
      </c>
      <c r="AJ29" s="1"/>
      <c r="AK29" s="1"/>
      <c r="AL29" s="1"/>
      <c r="AM29" s="5"/>
      <c r="AN29" s="5"/>
    </row>
    <row r="30" spans="1:40" x14ac:dyDescent="0.3">
      <c r="A30" s="1"/>
      <c r="B30" s="1"/>
      <c r="C30" s="1"/>
      <c r="D30" s="6" t="s">
        <v>57</v>
      </c>
      <c r="E30" s="6">
        <v>3</v>
      </c>
      <c r="F30" s="5" t="s">
        <v>62</v>
      </c>
      <c r="G30" s="5">
        <v>75</v>
      </c>
      <c r="H30" s="28">
        <f>SUM(G29:G30)</f>
        <v>8715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4"/>
      <c r="AF30" s="4"/>
      <c r="AG30" s="4"/>
      <c r="AH30" s="9"/>
      <c r="AI30" s="37">
        <f>+H28*2</f>
        <v>2584</v>
      </c>
      <c r="AJ30" s="43" t="s">
        <v>72</v>
      </c>
      <c r="AK30" s="9"/>
      <c r="AL30" s="1"/>
      <c r="AM30" s="5"/>
      <c r="AN30" s="5"/>
    </row>
    <row r="31" spans="1:40" x14ac:dyDescent="0.3">
      <c r="A31" s="1"/>
      <c r="B31" s="57" t="s">
        <v>89</v>
      </c>
      <c r="C31" s="46"/>
      <c r="D31" s="2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4"/>
      <c r="AF31" s="15"/>
      <c r="AG31" s="16"/>
      <c r="AH31" s="9"/>
      <c r="AI31" s="50">
        <f>+L28*3</f>
        <v>6</v>
      </c>
      <c r="AJ31" s="43" t="s">
        <v>73</v>
      </c>
      <c r="AK31" s="9"/>
      <c r="AL31" s="1"/>
      <c r="AM31" s="5"/>
      <c r="AN31" s="5"/>
    </row>
    <row r="32" spans="1:40" x14ac:dyDescent="0.3">
      <c r="A32" s="1"/>
      <c r="B32" s="59" t="s">
        <v>95</v>
      </c>
      <c r="C32" s="46"/>
      <c r="D32" s="2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4"/>
      <c r="AF32" s="15"/>
      <c r="AG32" s="16"/>
      <c r="AH32" s="9"/>
      <c r="AI32" s="50">
        <f>+O28</f>
        <v>926</v>
      </c>
      <c r="AJ32" s="44" t="s">
        <v>74</v>
      </c>
      <c r="AK32" s="9"/>
      <c r="AL32" s="1"/>
      <c r="AM32" s="5"/>
      <c r="AN32" s="5"/>
    </row>
    <row r="33" spans="1:40" x14ac:dyDescent="0.3">
      <c r="A33" s="1"/>
      <c r="B33" s="85" t="s">
        <v>100</v>
      </c>
      <c r="C33" s="86"/>
      <c r="D33" s="87"/>
      <c r="E33" s="88"/>
      <c r="F33" s="8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4"/>
      <c r="AF33" s="15"/>
      <c r="AG33" s="16"/>
      <c r="AH33" s="9"/>
      <c r="AI33" s="50">
        <f>SUM(AI30:AI32)</f>
        <v>3516</v>
      </c>
      <c r="AJ33" s="43" t="s">
        <v>75</v>
      </c>
      <c r="AK33" s="9"/>
      <c r="AL33" s="1"/>
      <c r="AM33" s="5"/>
      <c r="AN33" s="5"/>
    </row>
    <row r="34" spans="1:40" x14ac:dyDescent="0.3">
      <c r="A34" s="1"/>
      <c r="B34" s="1" t="s">
        <v>94</v>
      </c>
      <c r="C34" s="46"/>
      <c r="D34" s="2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4"/>
      <c r="AF34" s="15"/>
      <c r="AG34" s="16"/>
      <c r="AH34" s="9"/>
      <c r="AI34" s="50"/>
      <c r="AJ34" s="43"/>
      <c r="AK34" s="9"/>
      <c r="AL34" s="1"/>
      <c r="AM34" s="5"/>
      <c r="AN34" s="5"/>
    </row>
    <row r="35" spans="1:40" x14ac:dyDescent="0.3">
      <c r="A35" s="1"/>
      <c r="B35" s="1"/>
      <c r="C35" s="46"/>
      <c r="D35" s="2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4"/>
      <c r="AF35" s="15"/>
      <c r="AG35" s="16"/>
      <c r="AH35" s="9"/>
      <c r="AI35" s="50"/>
      <c r="AJ35" s="43"/>
      <c r="AK35" s="9"/>
      <c r="AL35" s="1"/>
      <c r="AM35" s="5"/>
      <c r="AN35" s="5"/>
    </row>
    <row r="36" spans="1:40" x14ac:dyDescent="0.3">
      <c r="A36" s="1"/>
      <c r="B36" s="1"/>
      <c r="C36" s="46"/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4"/>
      <c r="AF36" s="15"/>
      <c r="AG36" s="16"/>
      <c r="AH36" s="9"/>
      <c r="AI36" s="50"/>
      <c r="AJ36" s="43"/>
      <c r="AK36" s="9"/>
      <c r="AL36" s="1"/>
      <c r="AM36" s="5"/>
      <c r="AN36" s="5"/>
    </row>
    <row r="37" spans="1:40" x14ac:dyDescent="0.3">
      <c r="A37" s="1"/>
      <c r="B37" s="5"/>
      <c r="C37" s="30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4"/>
      <c r="AF37" s="15"/>
      <c r="AG37" s="16"/>
      <c r="AH37" s="9"/>
      <c r="AI37" s="50"/>
      <c r="AJ37" s="44"/>
      <c r="AK37" s="9"/>
      <c r="AL37" s="1"/>
      <c r="AM37" s="5"/>
      <c r="AN37" s="5"/>
    </row>
    <row r="38" spans="1:40" x14ac:dyDescent="0.3">
      <c r="A38" s="1"/>
      <c r="B38" s="5"/>
      <c r="C38" s="30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4"/>
      <c r="AF38" s="15"/>
      <c r="AG38" s="16"/>
      <c r="AH38" s="9"/>
      <c r="AI38" s="60"/>
      <c r="AJ38" s="44"/>
      <c r="AK38" s="9"/>
      <c r="AL38" s="1"/>
      <c r="AM38" s="5"/>
      <c r="AN38" s="5"/>
    </row>
    <row r="39" spans="1:40" x14ac:dyDescent="0.3">
      <c r="A39" s="35"/>
      <c r="B39" s="36"/>
      <c r="C39" s="52"/>
      <c r="D39" s="51"/>
      <c r="E39" s="36"/>
      <c r="F39" s="49"/>
      <c r="G39" s="36"/>
      <c r="H39" s="36"/>
      <c r="I39" s="36"/>
      <c r="J39" s="36"/>
      <c r="K39" s="36"/>
      <c r="L39" s="36"/>
      <c r="M39" s="36"/>
      <c r="N39" s="36"/>
      <c r="O39" s="49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9"/>
      <c r="AF39" s="15"/>
      <c r="AG39" s="53"/>
      <c r="AI39" s="9"/>
      <c r="AJ39" s="45"/>
      <c r="AK39" s="1"/>
      <c r="AL39" s="1"/>
      <c r="AM39" s="5"/>
      <c r="AN39" s="5"/>
    </row>
    <row r="40" spans="1:40" x14ac:dyDescent="0.3">
      <c r="A40" s="47"/>
      <c r="B40" s="36"/>
      <c r="C40" s="52"/>
      <c r="D40" s="51"/>
      <c r="E40" s="6"/>
      <c r="F40" s="61"/>
      <c r="G40" s="6"/>
      <c r="H40" s="6"/>
      <c r="I40" s="6"/>
      <c r="J40" s="6"/>
      <c r="K40" s="6"/>
      <c r="L40" s="6"/>
      <c r="M40" s="6"/>
      <c r="N40" s="6"/>
      <c r="O40" s="61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2"/>
      <c r="AG40" s="61"/>
      <c r="AH40" s="58"/>
      <c r="AI40" s="5"/>
      <c r="AJ40" s="1"/>
      <c r="AK40" s="1"/>
      <c r="AL40" s="1"/>
      <c r="AM40" s="5"/>
      <c r="AN40" s="5"/>
    </row>
    <row r="41" spans="1:40" x14ac:dyDescent="0.3">
      <c r="A41" s="35"/>
      <c r="B41" s="36"/>
      <c r="C41" s="52"/>
      <c r="D41" s="51"/>
      <c r="E41" s="36"/>
      <c r="F41" s="49"/>
      <c r="G41" s="36"/>
      <c r="H41" s="49"/>
      <c r="I41" s="49"/>
      <c r="J41" s="36"/>
      <c r="K41" s="36"/>
      <c r="L41" s="36"/>
      <c r="M41" s="36"/>
      <c r="N41" s="36"/>
      <c r="O41" s="49"/>
      <c r="P41" s="49"/>
      <c r="Q41" s="36"/>
      <c r="R41" s="36"/>
      <c r="S41" s="49"/>
      <c r="T41" s="49"/>
      <c r="U41" s="49"/>
      <c r="V41" s="36"/>
      <c r="W41" s="36"/>
      <c r="X41" s="49"/>
      <c r="Y41" s="36"/>
      <c r="Z41" s="36"/>
      <c r="AA41" s="49"/>
      <c r="AB41" s="36"/>
      <c r="AC41" s="36"/>
      <c r="AD41" s="49"/>
      <c r="AE41" s="49"/>
      <c r="AF41" s="15"/>
      <c r="AG41" s="49"/>
      <c r="AI41" s="49"/>
      <c r="AJ41" s="1"/>
      <c r="AK41" s="1"/>
      <c r="AL41" s="1"/>
      <c r="AM41" s="5"/>
      <c r="AN41" s="5"/>
    </row>
    <row r="42" spans="1:40" x14ac:dyDescent="0.3">
      <c r="A42" s="35"/>
      <c r="B42" s="36"/>
      <c r="C42" s="52"/>
      <c r="D42" s="51"/>
      <c r="E42" s="36"/>
      <c r="F42" s="49"/>
      <c r="G42" s="36"/>
      <c r="H42" s="49"/>
      <c r="I42" s="49"/>
      <c r="J42" s="36"/>
      <c r="K42" s="36"/>
      <c r="L42" s="36"/>
      <c r="M42" s="36"/>
      <c r="N42" s="36"/>
      <c r="O42" s="49"/>
      <c r="P42" s="49"/>
      <c r="Q42" s="36"/>
      <c r="R42" s="36"/>
      <c r="S42" s="49"/>
      <c r="T42" s="49"/>
      <c r="U42" s="49"/>
      <c r="V42" s="36"/>
      <c r="W42" s="36"/>
      <c r="X42" s="49"/>
      <c r="Y42" s="36"/>
      <c r="Z42" s="36"/>
      <c r="AA42" s="49"/>
      <c r="AB42" s="36"/>
      <c r="AC42" s="36"/>
      <c r="AD42" s="49"/>
      <c r="AE42" s="49"/>
      <c r="AF42" s="15"/>
      <c r="AG42" s="49"/>
      <c r="AI42" s="49"/>
      <c r="AJ42" s="1"/>
      <c r="AK42" s="1"/>
      <c r="AL42" s="1"/>
      <c r="AM42" s="5"/>
      <c r="AN42" s="5"/>
    </row>
    <row r="43" spans="1:40" x14ac:dyDescent="0.3">
      <c r="A43" s="35"/>
      <c r="B43" s="36"/>
      <c r="C43" s="8"/>
      <c r="D43" s="9"/>
      <c r="E43" s="9"/>
      <c r="F43" s="63"/>
      <c r="G43" s="39"/>
      <c r="H43" s="9"/>
      <c r="I43" s="9"/>
      <c r="J43" s="40"/>
      <c r="K43" s="5"/>
      <c r="L43" s="9"/>
      <c r="M43" s="9"/>
      <c r="N43" s="5"/>
      <c r="O43" s="9"/>
      <c r="P43" s="9"/>
      <c r="Q43" s="40"/>
      <c r="R43" s="5"/>
      <c r="S43" s="9"/>
      <c r="T43" s="9"/>
      <c r="U43" s="9"/>
      <c r="V43" s="64"/>
      <c r="W43" s="5"/>
      <c r="X43" s="9"/>
      <c r="Y43" s="64"/>
      <c r="Z43" s="9"/>
      <c r="AA43" s="9"/>
      <c r="AB43" s="16"/>
      <c r="AC43" s="9"/>
      <c r="AD43" s="9"/>
      <c r="AE43" s="9"/>
      <c r="AF43" s="64"/>
      <c r="AG43" s="9"/>
      <c r="AH43" s="9"/>
      <c r="AI43" s="9"/>
      <c r="AJ43" s="1"/>
      <c r="AK43" s="1"/>
      <c r="AL43" s="1"/>
      <c r="AM43" s="5"/>
      <c r="AN43" s="5"/>
    </row>
    <row r="44" spans="1:40" x14ac:dyDescent="0.3">
      <c r="A44" s="35"/>
      <c r="B44" s="36"/>
      <c r="C44" s="8"/>
      <c r="D44" s="9"/>
      <c r="E44" s="9"/>
      <c r="F44" s="63"/>
      <c r="G44" s="64"/>
      <c r="H44" s="9"/>
      <c r="I44" s="9"/>
      <c r="J44" s="65"/>
      <c r="K44" s="9"/>
      <c r="L44" s="9"/>
      <c r="M44" s="9"/>
      <c r="N44" s="9"/>
      <c r="O44" s="9"/>
      <c r="P44" s="9"/>
      <c r="Q44" s="65"/>
      <c r="R44" s="9"/>
      <c r="S44" s="9"/>
      <c r="T44" s="9"/>
      <c r="U44" s="9"/>
      <c r="V44" s="64"/>
      <c r="W44" s="9"/>
      <c r="X44" s="9"/>
      <c r="Y44" s="64"/>
      <c r="Z44" s="9"/>
      <c r="AA44" s="9"/>
      <c r="AB44" s="16"/>
      <c r="AC44" s="9"/>
      <c r="AD44" s="9"/>
      <c r="AE44" s="9"/>
      <c r="AF44" s="64"/>
      <c r="AG44" s="9"/>
      <c r="AH44" s="9"/>
      <c r="AI44" s="9"/>
      <c r="AJ44" s="1"/>
      <c r="AK44" s="1"/>
      <c r="AL44" s="1"/>
      <c r="AM44" s="5"/>
      <c r="AN44" s="5"/>
    </row>
    <row r="45" spans="1:40" x14ac:dyDescent="0.3">
      <c r="A45" s="35"/>
      <c r="B45" s="36"/>
      <c r="C45" s="8"/>
      <c r="D45" s="9"/>
      <c r="E45" s="9"/>
      <c r="F45" s="9"/>
      <c r="G45" s="64"/>
      <c r="H45" s="9"/>
      <c r="I45" s="9"/>
      <c r="J45" s="65"/>
      <c r="K45" s="9"/>
      <c r="L45" s="9"/>
      <c r="M45" s="9"/>
      <c r="N45" s="9"/>
      <c r="O45" s="9"/>
      <c r="P45" s="9"/>
      <c r="Q45" s="65"/>
      <c r="R45" s="9"/>
      <c r="S45" s="9"/>
      <c r="T45" s="9"/>
      <c r="U45" s="9"/>
      <c r="V45" s="64"/>
      <c r="W45" s="9"/>
      <c r="X45" s="9"/>
      <c r="Y45" s="64"/>
      <c r="Z45" s="9"/>
      <c r="AA45" s="9"/>
      <c r="AB45" s="16"/>
      <c r="AC45" s="9"/>
      <c r="AD45" s="9"/>
      <c r="AE45" s="9"/>
      <c r="AF45" s="64"/>
      <c r="AG45" s="9"/>
      <c r="AH45" s="9"/>
      <c r="AI45" s="9"/>
      <c r="AJ45" s="1"/>
      <c r="AK45" s="1"/>
      <c r="AL45" s="1"/>
      <c r="AM45" s="5"/>
      <c r="AN45" s="5"/>
    </row>
    <row r="46" spans="1:40" x14ac:dyDescent="0.3">
      <c r="A46" s="35"/>
      <c r="B46" s="36"/>
      <c r="C46" s="8"/>
      <c r="D46" s="9"/>
      <c r="E46" s="9"/>
      <c r="F46" s="66"/>
      <c r="G46" s="39"/>
      <c r="H46" s="9"/>
      <c r="I46" s="9"/>
      <c r="J46" s="40"/>
      <c r="K46" s="5"/>
      <c r="L46" s="9"/>
      <c r="M46" s="9"/>
      <c r="N46" s="9"/>
      <c r="O46" s="9"/>
      <c r="P46" s="9"/>
      <c r="Q46" s="40"/>
      <c r="R46" s="5"/>
      <c r="S46" s="9"/>
      <c r="T46" s="9"/>
      <c r="U46" s="9"/>
      <c r="V46" s="39"/>
      <c r="W46" s="5"/>
      <c r="X46" s="9"/>
      <c r="Y46" s="39"/>
      <c r="Z46" s="5"/>
      <c r="AA46" s="9"/>
      <c r="AB46" s="42"/>
      <c r="AC46" s="5"/>
      <c r="AD46" s="9"/>
      <c r="AE46" s="9"/>
      <c r="AF46" s="39"/>
      <c r="AG46" s="9"/>
      <c r="AH46" s="5"/>
      <c r="AI46" s="9"/>
      <c r="AJ46" s="1"/>
      <c r="AK46" s="1"/>
      <c r="AL46" s="1"/>
      <c r="AM46" s="5"/>
      <c r="AN46" s="5"/>
    </row>
    <row r="47" spans="1:40" x14ac:dyDescent="0.3">
      <c r="A47" s="35"/>
      <c r="B47" s="36"/>
      <c r="C47" s="8"/>
      <c r="D47" s="9"/>
      <c r="E47" s="9"/>
      <c r="F47" s="63"/>
      <c r="G47" s="39"/>
      <c r="H47" s="9"/>
      <c r="I47" s="9"/>
      <c r="J47" s="40"/>
      <c r="K47" s="5"/>
      <c r="L47" s="9"/>
      <c r="M47" s="9"/>
      <c r="N47" s="9"/>
      <c r="O47" s="9"/>
      <c r="P47" s="9"/>
      <c r="Q47" s="40"/>
      <c r="R47" s="5"/>
      <c r="S47" s="9"/>
      <c r="T47" s="9"/>
      <c r="U47" s="9"/>
      <c r="V47" s="39"/>
      <c r="W47" s="5"/>
      <c r="X47" s="9"/>
      <c r="Y47" s="39"/>
      <c r="Z47" s="5"/>
      <c r="AA47" s="9"/>
      <c r="AB47" s="42"/>
      <c r="AC47" s="5"/>
      <c r="AD47" s="9"/>
      <c r="AE47" s="9"/>
      <c r="AF47" s="39"/>
      <c r="AG47" s="9"/>
      <c r="AH47" s="5"/>
      <c r="AI47" s="9"/>
      <c r="AJ47" s="1"/>
      <c r="AK47" s="1"/>
      <c r="AL47" s="1"/>
      <c r="AM47" s="5"/>
      <c r="AN47" s="5"/>
    </row>
    <row r="48" spans="1:40" x14ac:dyDescent="0.3">
      <c r="A48" s="35"/>
      <c r="B48" s="36"/>
      <c r="C48" s="67"/>
      <c r="D48" s="69"/>
      <c r="E48" s="68"/>
      <c r="F48" s="68"/>
      <c r="G48" s="69"/>
      <c r="H48" s="68"/>
      <c r="I48" s="68"/>
      <c r="J48" s="69"/>
      <c r="K48" s="69"/>
      <c r="L48" s="68"/>
      <c r="M48" s="68"/>
      <c r="N48" s="68"/>
      <c r="O48" s="68"/>
      <c r="P48" s="68"/>
      <c r="Q48" s="69"/>
      <c r="R48" s="69"/>
      <c r="S48" s="68"/>
      <c r="T48" s="68"/>
      <c r="U48" s="68"/>
      <c r="V48" s="69"/>
      <c r="W48" s="69"/>
      <c r="X48" s="68"/>
      <c r="Y48" s="69"/>
      <c r="Z48" s="69"/>
      <c r="AA48" s="68"/>
      <c r="AB48" s="69"/>
      <c r="AC48" s="69"/>
      <c r="AD48" s="68"/>
      <c r="AE48" s="68"/>
      <c r="AF48" s="69"/>
      <c r="AG48" s="68"/>
      <c r="AH48" s="69"/>
      <c r="AI48" s="68"/>
      <c r="AJ48" s="1"/>
      <c r="AK48" s="1"/>
      <c r="AL48" s="1"/>
      <c r="AM48" s="5"/>
      <c r="AN48" s="5"/>
    </row>
    <row r="49" spans="1:40" x14ac:dyDescent="0.3">
      <c r="A49" s="35"/>
      <c r="B49" s="36"/>
      <c r="C49" s="8"/>
      <c r="D49" s="9"/>
      <c r="E49" s="9"/>
      <c r="F49" s="63"/>
      <c r="G49" s="39"/>
      <c r="H49" s="9"/>
      <c r="I49" s="9"/>
      <c r="J49" s="40"/>
      <c r="K49" s="5"/>
      <c r="L49" s="5"/>
      <c r="M49" s="5"/>
      <c r="N49" s="5"/>
      <c r="O49" s="5"/>
      <c r="P49" s="5"/>
      <c r="Q49" s="40"/>
      <c r="R49" s="5"/>
      <c r="S49" s="9"/>
      <c r="T49" s="9"/>
      <c r="U49" s="9"/>
      <c r="V49" s="39"/>
      <c r="W49" s="5"/>
      <c r="X49" s="9"/>
      <c r="Y49" s="39"/>
      <c r="Z49" s="5"/>
      <c r="AA49" s="9"/>
      <c r="AB49" s="42"/>
      <c r="AC49" s="5"/>
      <c r="AD49" s="9"/>
      <c r="AE49" s="9"/>
      <c r="AF49" s="39"/>
      <c r="AG49" s="9"/>
      <c r="AH49" s="5"/>
      <c r="AI49" s="9"/>
      <c r="AJ49" s="1"/>
      <c r="AK49" s="1"/>
      <c r="AL49" s="1"/>
      <c r="AM49" s="5"/>
      <c r="AN49" s="5"/>
    </row>
    <row r="50" spans="1:40" x14ac:dyDescent="0.3">
      <c r="A50" s="35"/>
      <c r="B50" s="36"/>
      <c r="C50" s="67"/>
      <c r="D50" s="69"/>
      <c r="E50" s="68"/>
      <c r="F50" s="70"/>
      <c r="G50" s="69"/>
      <c r="H50" s="70"/>
      <c r="I50" s="70"/>
      <c r="J50" s="69"/>
      <c r="K50" s="69"/>
      <c r="L50" s="70"/>
      <c r="M50" s="70"/>
      <c r="N50" s="68"/>
      <c r="O50" s="70"/>
      <c r="P50" s="70"/>
      <c r="Q50" s="69"/>
      <c r="R50" s="69"/>
      <c r="S50" s="70"/>
      <c r="T50" s="70"/>
      <c r="U50" s="70"/>
      <c r="V50" s="69"/>
      <c r="W50" s="69"/>
      <c r="X50" s="70"/>
      <c r="Y50" s="69"/>
      <c r="Z50" s="69"/>
      <c r="AA50" s="70"/>
      <c r="AB50" s="69"/>
      <c r="AC50" s="69"/>
      <c r="AD50" s="70"/>
      <c r="AE50" s="70"/>
      <c r="AF50" s="69"/>
      <c r="AG50" s="70"/>
      <c r="AH50" s="69"/>
      <c r="AI50" s="70"/>
      <c r="AJ50" s="1"/>
      <c r="AK50" s="1"/>
      <c r="AL50" s="1"/>
      <c r="AM50" s="5"/>
      <c r="AN50" s="5"/>
    </row>
    <row r="51" spans="1:40" x14ac:dyDescent="0.3">
      <c r="A51" s="35"/>
      <c r="B51" s="36"/>
      <c r="C51" s="52"/>
      <c r="D51" s="51"/>
      <c r="E51" s="36"/>
      <c r="F51" s="49"/>
      <c r="G51" s="36"/>
      <c r="H51" s="49"/>
      <c r="I51" s="49"/>
      <c r="J51" s="36"/>
      <c r="K51" s="36"/>
      <c r="L51" s="36"/>
      <c r="M51" s="36"/>
      <c r="N51" s="36"/>
      <c r="O51" s="49"/>
      <c r="P51" s="49"/>
      <c r="Q51" s="36"/>
      <c r="R51" s="36"/>
      <c r="S51" s="49"/>
      <c r="T51" s="49"/>
      <c r="U51" s="49"/>
      <c r="V51" s="36"/>
      <c r="W51" s="36"/>
      <c r="X51" s="49"/>
      <c r="Y51" s="36"/>
      <c r="Z51" s="36"/>
      <c r="AA51" s="49"/>
      <c r="AB51" s="36"/>
      <c r="AC51" s="36"/>
      <c r="AD51" s="49"/>
      <c r="AE51" s="49"/>
      <c r="AF51" s="15"/>
      <c r="AG51" s="49"/>
      <c r="AI51" s="49"/>
      <c r="AJ51" s="1"/>
      <c r="AK51" s="1"/>
      <c r="AL51" s="1"/>
      <c r="AM51" s="5"/>
      <c r="AN51" s="5"/>
    </row>
    <row r="52" spans="1:40" x14ac:dyDescent="0.3">
      <c r="A52" s="35"/>
      <c r="B52" s="36"/>
      <c r="C52" s="52"/>
      <c r="D52" s="51"/>
      <c r="E52" s="36"/>
      <c r="F52" s="49"/>
      <c r="G52" s="36"/>
      <c r="H52" s="49"/>
      <c r="I52" s="49"/>
      <c r="J52" s="36"/>
      <c r="K52" s="36"/>
      <c r="L52" s="36"/>
      <c r="M52" s="36"/>
      <c r="N52" s="36"/>
      <c r="O52" s="49"/>
      <c r="P52" s="49"/>
      <c r="Q52" s="36"/>
      <c r="R52" s="36"/>
      <c r="S52" s="49"/>
      <c r="T52" s="49"/>
      <c r="U52" s="49"/>
      <c r="V52" s="36"/>
      <c r="W52" s="36"/>
      <c r="X52" s="49"/>
      <c r="Y52" s="36"/>
      <c r="Z52" s="36"/>
      <c r="AA52" s="49"/>
      <c r="AB52" s="36"/>
      <c r="AC52" s="36"/>
      <c r="AD52" s="49"/>
      <c r="AE52" s="49"/>
      <c r="AF52" s="15"/>
      <c r="AG52" s="49"/>
      <c r="AI52" s="49"/>
      <c r="AJ52" s="1"/>
      <c r="AK52" s="1"/>
      <c r="AL52" s="1"/>
      <c r="AM52" s="5"/>
      <c r="AN52" s="5"/>
    </row>
    <row r="53" spans="1:40" x14ac:dyDescent="0.3">
      <c r="A53" s="1"/>
      <c r="B53" s="1"/>
      <c r="C53" s="8"/>
      <c r="D53" s="9"/>
      <c r="E53" s="9"/>
      <c r="F53" s="63"/>
      <c r="G53" s="64"/>
      <c r="H53" s="9"/>
      <c r="I53" s="9"/>
      <c r="J53" s="65"/>
      <c r="K53" s="9"/>
      <c r="L53" s="9"/>
      <c r="M53" s="9"/>
      <c r="N53" s="9"/>
      <c r="O53" s="9"/>
      <c r="P53" s="9"/>
      <c r="Q53" s="65"/>
      <c r="R53" s="9"/>
      <c r="S53" s="9"/>
      <c r="T53" s="9"/>
      <c r="U53" s="9"/>
      <c r="V53" s="64"/>
      <c r="W53" s="9"/>
      <c r="X53" s="9"/>
      <c r="Y53" s="64"/>
      <c r="Z53" s="9"/>
      <c r="AA53" s="9"/>
      <c r="AB53" s="16"/>
      <c r="AC53" s="9"/>
      <c r="AD53" s="9"/>
      <c r="AE53" s="9"/>
      <c r="AF53" s="64"/>
      <c r="AG53" s="9"/>
      <c r="AH53" s="9"/>
      <c r="AI53" s="9"/>
      <c r="AJ53" s="1"/>
      <c r="AK53" s="1"/>
      <c r="AL53" s="1"/>
      <c r="AM53" s="5"/>
      <c r="AN53" s="5"/>
    </row>
    <row r="54" spans="1:40" x14ac:dyDescent="0.3">
      <c r="A54" s="35"/>
      <c r="B54" s="36"/>
      <c r="C54" s="52"/>
      <c r="D54" s="51"/>
      <c r="E54" s="36"/>
      <c r="F54" s="49"/>
      <c r="G54" s="36"/>
      <c r="H54" s="49"/>
      <c r="I54" s="49"/>
      <c r="J54" s="36"/>
      <c r="K54" s="36"/>
      <c r="L54" s="36"/>
      <c r="M54" s="36"/>
      <c r="N54" s="36"/>
      <c r="O54" s="49"/>
      <c r="P54" s="49"/>
      <c r="Q54" s="36"/>
      <c r="R54" s="36"/>
      <c r="S54" s="49"/>
      <c r="T54" s="49"/>
      <c r="U54" s="49"/>
      <c r="V54" s="36"/>
      <c r="W54" s="36"/>
      <c r="X54" s="49"/>
      <c r="Y54" s="36"/>
      <c r="Z54" s="36"/>
      <c r="AA54" s="49"/>
      <c r="AB54" s="36"/>
      <c r="AC54" s="36"/>
      <c r="AD54" s="49"/>
      <c r="AE54" s="49"/>
      <c r="AF54" s="15"/>
      <c r="AG54" s="49"/>
      <c r="AI54" s="49"/>
      <c r="AJ54" s="1"/>
      <c r="AK54" s="1"/>
    </row>
    <row r="55" spans="1:40" x14ac:dyDescent="0.3">
      <c r="B55" s="71"/>
      <c r="C55" s="18"/>
      <c r="D55" s="9"/>
      <c r="E55" s="19"/>
      <c r="F55" s="72"/>
      <c r="G55" s="39"/>
      <c r="H55" s="19"/>
      <c r="I55" s="19"/>
      <c r="J55" s="40"/>
      <c r="K55" s="5"/>
      <c r="L55" s="19"/>
      <c r="M55" s="19"/>
      <c r="N55" s="5"/>
      <c r="O55" s="19"/>
      <c r="P55" s="19"/>
      <c r="Q55" s="40"/>
      <c r="R55" s="5"/>
      <c r="S55" s="19"/>
      <c r="T55" s="19"/>
      <c r="U55" s="19"/>
      <c r="V55" s="39"/>
      <c r="W55" s="5"/>
      <c r="X55" s="19"/>
      <c r="Y55" s="39"/>
      <c r="Z55" s="5"/>
      <c r="AA55" s="19"/>
      <c r="AB55" s="42"/>
      <c r="AC55" s="5"/>
      <c r="AD55" s="19"/>
      <c r="AE55" s="19"/>
      <c r="AF55" s="39"/>
      <c r="AG55" s="19"/>
      <c r="AH55" s="5"/>
      <c r="AI55" s="19"/>
    </row>
    <row r="56" spans="1:40" x14ac:dyDescent="0.3">
      <c r="B56" s="38"/>
    </row>
    <row r="57" spans="1:40" ht="15.6" x14ac:dyDescent="0.3">
      <c r="B57" s="38"/>
      <c r="D57" s="73"/>
    </row>
    <row r="58" spans="1:40" x14ac:dyDescent="0.3">
      <c r="B58" s="38"/>
    </row>
    <row r="60" spans="1:40" x14ac:dyDescent="0.3">
      <c r="A60" s="54"/>
      <c r="F60" s="55"/>
      <c r="H60" s="55"/>
      <c r="I60" s="55"/>
      <c r="L60" s="55"/>
      <c r="M60" s="55"/>
      <c r="O60" s="55"/>
      <c r="P60" s="55"/>
      <c r="S60" s="55"/>
      <c r="T60" s="55"/>
      <c r="U60" s="55"/>
      <c r="X60" s="55"/>
      <c r="AA60" s="55"/>
      <c r="AD60" s="55"/>
      <c r="AE60" s="55"/>
      <c r="AG60" s="55"/>
      <c r="AI60" s="5"/>
    </row>
    <row r="61" spans="1:40" x14ac:dyDescent="0.3">
      <c r="A61" s="54"/>
      <c r="B61" s="54"/>
      <c r="C61" s="54"/>
      <c r="D61" s="54"/>
      <c r="E61" s="54"/>
      <c r="F61" s="56"/>
      <c r="G61" s="54"/>
      <c r="H61" s="56"/>
      <c r="I61" s="56"/>
      <c r="J61" s="54"/>
      <c r="K61" s="54"/>
      <c r="L61" s="56"/>
      <c r="M61" s="56"/>
      <c r="N61" s="54"/>
      <c r="O61" s="56"/>
      <c r="P61" s="56"/>
      <c r="Q61" s="54"/>
      <c r="R61" s="54"/>
      <c r="S61" s="56"/>
      <c r="T61" s="56"/>
      <c r="U61" s="56"/>
      <c r="V61" s="54"/>
      <c r="W61" s="54"/>
      <c r="X61" s="56"/>
      <c r="Y61" s="54"/>
      <c r="Z61" s="54"/>
      <c r="AA61" s="56"/>
      <c r="AB61" s="54"/>
      <c r="AC61" s="54"/>
      <c r="AD61" s="56"/>
      <c r="AE61" s="56"/>
      <c r="AF61" s="54"/>
      <c r="AG61" s="56"/>
      <c r="AH61" s="54"/>
      <c r="AI61" s="56"/>
    </row>
    <row r="62" spans="1:40" x14ac:dyDescent="0.3">
      <c r="A62" s="1"/>
      <c r="B62" s="1"/>
      <c r="C62" s="1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40" x14ac:dyDescent="0.3">
      <c r="C63" s="5"/>
      <c r="D63" s="9"/>
      <c r="E63" s="5"/>
      <c r="F63" s="17"/>
      <c r="G63" s="39"/>
      <c r="H63" s="5"/>
      <c r="I63" s="5"/>
      <c r="J63" s="40"/>
      <c r="K63" s="5"/>
      <c r="L63" s="5"/>
      <c r="M63" s="5"/>
      <c r="N63" s="5"/>
      <c r="O63" s="5"/>
      <c r="P63" s="5"/>
      <c r="Q63" s="40"/>
      <c r="R63" s="5"/>
      <c r="S63" s="5"/>
      <c r="T63" s="5"/>
      <c r="U63" s="5"/>
      <c r="V63" s="39"/>
      <c r="W63" s="5"/>
      <c r="X63" s="5"/>
      <c r="Y63" s="39"/>
      <c r="Z63" s="5"/>
      <c r="AA63" s="5"/>
      <c r="AB63" s="42"/>
      <c r="AC63" s="5"/>
      <c r="AD63" s="5"/>
      <c r="AE63" s="5"/>
      <c r="AF63" s="39"/>
      <c r="AG63" s="5"/>
      <c r="AH63" s="5"/>
      <c r="AI63" s="5"/>
    </row>
  </sheetData>
  <sheetProtection sheet="1" objects="1" scenarios="1"/>
  <pageMargins left="0.2" right="0.2" top="0.25" bottom="0.2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2025-06-23T20:53:29Z</dcterms:modified>
</cp:coreProperties>
</file>