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New Orleans Pride\"/>
    </mc:Choice>
  </mc:AlternateContent>
  <xr:revisionPtr revIDLastSave="0" documentId="13_ncr:1_{71CA598D-8842-4A11-A1B4-451EA64447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Player Stats" sheetId="1" r:id="rId1"/>
  </sheets>
  <definedNames>
    <definedName name="_xlnm.Print_Area" localSheetId="0">'79-80 Player Stats'!$A$1:$AN$48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3" i="1" l="1"/>
  <c r="AE43" i="1"/>
  <c r="AD43" i="1"/>
  <c r="AA43" i="1"/>
  <c r="X43" i="1"/>
  <c r="T43" i="1"/>
  <c r="S43" i="1"/>
  <c r="P43" i="1"/>
  <c r="O43" i="1"/>
  <c r="M43" i="1"/>
  <c r="L43" i="1"/>
  <c r="I43" i="1"/>
  <c r="H43" i="1"/>
  <c r="F43" i="1"/>
  <c r="AI39" i="1" l="1"/>
  <c r="AF39" i="1"/>
  <c r="AB39" i="1"/>
  <c r="Y39" i="1"/>
  <c r="U39" i="1"/>
  <c r="V39" i="1" s="1"/>
  <c r="Q39" i="1"/>
  <c r="J39" i="1"/>
  <c r="G39" i="1"/>
  <c r="AI38" i="1"/>
  <c r="AJ38" i="1" s="1"/>
  <c r="AF38" i="1"/>
  <c r="AB38" i="1"/>
  <c r="Y38" i="1"/>
  <c r="U38" i="1"/>
  <c r="V38" i="1" s="1"/>
  <c r="Q38" i="1"/>
  <c r="J38" i="1"/>
  <c r="G38" i="1"/>
  <c r="AI37" i="1"/>
  <c r="AJ37" i="1" s="1"/>
  <c r="AF37" i="1"/>
  <c r="AB37" i="1"/>
  <c r="Y37" i="1"/>
  <c r="U37" i="1"/>
  <c r="V37" i="1" s="1"/>
  <c r="Q37" i="1"/>
  <c r="J37" i="1"/>
  <c r="G37" i="1"/>
  <c r="G44" i="1"/>
  <c r="H45" i="1" s="1"/>
  <c r="AF43" i="1"/>
  <c r="AB43" i="1"/>
  <c r="Y43" i="1"/>
  <c r="AI47" i="1"/>
  <c r="AI46" i="1"/>
  <c r="AI41" i="1"/>
  <c r="AF41" i="1"/>
  <c r="AB41" i="1"/>
  <c r="Y41" i="1"/>
  <c r="U41" i="1"/>
  <c r="V41" i="1" s="1"/>
  <c r="Q41" i="1"/>
  <c r="J41" i="1"/>
  <c r="G41" i="1"/>
  <c r="AI40" i="1"/>
  <c r="AF40" i="1"/>
  <c r="AB40" i="1"/>
  <c r="Y40" i="1"/>
  <c r="U40" i="1"/>
  <c r="V40" i="1" s="1"/>
  <c r="Q40" i="1"/>
  <c r="J40" i="1"/>
  <c r="G40" i="1"/>
  <c r="AI36" i="1"/>
  <c r="AJ36" i="1" s="1"/>
  <c r="AF36" i="1"/>
  <c r="AB36" i="1"/>
  <c r="Y36" i="1"/>
  <c r="U36" i="1"/>
  <c r="AK36" i="1" s="1"/>
  <c r="Q36" i="1"/>
  <c r="J36" i="1"/>
  <c r="G36" i="1"/>
  <c r="AI35" i="1"/>
  <c r="AJ35" i="1" s="1"/>
  <c r="AF35" i="1"/>
  <c r="AB35" i="1"/>
  <c r="Y35" i="1"/>
  <c r="U35" i="1"/>
  <c r="V35" i="1" s="1"/>
  <c r="Q35" i="1"/>
  <c r="J35" i="1"/>
  <c r="G35" i="1"/>
  <c r="AI34" i="1"/>
  <c r="AF34" i="1"/>
  <c r="AB34" i="1"/>
  <c r="Y34" i="1"/>
  <c r="U34" i="1"/>
  <c r="V34" i="1" s="1"/>
  <c r="Q34" i="1"/>
  <c r="J34" i="1"/>
  <c r="G34" i="1"/>
  <c r="AI33" i="1"/>
  <c r="AF33" i="1"/>
  <c r="AB33" i="1"/>
  <c r="Y33" i="1"/>
  <c r="U33" i="1"/>
  <c r="V33" i="1" s="1"/>
  <c r="Q33" i="1"/>
  <c r="J33" i="1"/>
  <c r="G33" i="1"/>
  <c r="AI32" i="1"/>
  <c r="AI43" i="1" s="1"/>
  <c r="AF32" i="1"/>
  <c r="AB32" i="1"/>
  <c r="Y32" i="1"/>
  <c r="U32" i="1"/>
  <c r="Q32" i="1"/>
  <c r="J32" i="1"/>
  <c r="G32" i="1"/>
  <c r="V32" i="1" l="1"/>
  <c r="U43" i="1"/>
  <c r="J43" i="1"/>
  <c r="AK34" i="1"/>
  <c r="AK38" i="1"/>
  <c r="AK32" i="1"/>
  <c r="AK39" i="1"/>
  <c r="AK37" i="1"/>
  <c r="AJ39" i="1"/>
  <c r="AK41" i="1"/>
  <c r="AJ41" i="1"/>
  <c r="AK33" i="1"/>
  <c r="AJ32" i="1"/>
  <c r="AJ33" i="1"/>
  <c r="AK35" i="1"/>
  <c r="AK40" i="1"/>
  <c r="V43" i="1"/>
  <c r="AJ34" i="1"/>
  <c r="V36" i="1"/>
  <c r="AJ40" i="1"/>
  <c r="AI45" i="1"/>
  <c r="AI48" i="1" s="1"/>
  <c r="Q43" i="1"/>
  <c r="AK43" i="1" l="1"/>
  <c r="AJ43" i="1"/>
  <c r="AB7" i="1" l="1"/>
  <c r="Y7" i="1"/>
  <c r="V7" i="1"/>
  <c r="J7" i="1"/>
  <c r="G7" i="1"/>
  <c r="AK7" i="1"/>
  <c r="AG20" i="1"/>
  <c r="AE20" i="1"/>
  <c r="AF20" i="1" s="1"/>
  <c r="AD20" i="1"/>
  <c r="AA20" i="1"/>
  <c r="AB20" i="1" s="1"/>
  <c r="X20" i="1"/>
  <c r="Y20" i="1" s="1"/>
  <c r="T20" i="1"/>
  <c r="S20" i="1"/>
  <c r="P20" i="1"/>
  <c r="M20" i="1"/>
  <c r="L20" i="1"/>
  <c r="AI23" i="1" s="1"/>
  <c r="I20" i="1"/>
  <c r="H20" i="1"/>
  <c r="AI22" i="1" s="1"/>
  <c r="F20" i="1"/>
  <c r="O7" i="1"/>
  <c r="Q7" i="1" s="1"/>
  <c r="G8" i="1"/>
  <c r="J8" i="1"/>
  <c r="Q8" i="1"/>
  <c r="U8" i="1"/>
  <c r="V8" i="1" s="1"/>
  <c r="Y8" i="1"/>
  <c r="AB8" i="1"/>
  <c r="AF8" i="1"/>
  <c r="AI8" i="1"/>
  <c r="AJ8" i="1" s="1"/>
  <c r="G9" i="1"/>
  <c r="J9" i="1"/>
  <c r="Q9" i="1"/>
  <c r="U9" i="1"/>
  <c r="V9" i="1" s="1"/>
  <c r="Y9" i="1"/>
  <c r="AB9" i="1"/>
  <c r="AF9" i="1"/>
  <c r="AI9" i="1"/>
  <c r="AJ9" i="1" s="1"/>
  <c r="G10" i="1"/>
  <c r="J10" i="1"/>
  <c r="Q10" i="1"/>
  <c r="U10" i="1"/>
  <c r="V10" i="1" s="1"/>
  <c r="Y10" i="1"/>
  <c r="AB10" i="1"/>
  <c r="AF10" i="1"/>
  <c r="AI10" i="1"/>
  <c r="AJ10" i="1" s="1"/>
  <c r="G11" i="1"/>
  <c r="J11" i="1"/>
  <c r="Q11" i="1"/>
  <c r="U11" i="1"/>
  <c r="V11" i="1" s="1"/>
  <c r="Y11" i="1"/>
  <c r="AB11" i="1"/>
  <c r="AF11" i="1"/>
  <c r="AI11" i="1"/>
  <c r="AJ11" i="1" s="1"/>
  <c r="G12" i="1"/>
  <c r="J12" i="1"/>
  <c r="Q12" i="1"/>
  <c r="U12" i="1"/>
  <c r="V12" i="1" s="1"/>
  <c r="Y12" i="1"/>
  <c r="AB12" i="1"/>
  <c r="AF12" i="1"/>
  <c r="AI12" i="1"/>
  <c r="AJ12" i="1" s="1"/>
  <c r="G13" i="1"/>
  <c r="J13" i="1"/>
  <c r="Q13" i="1"/>
  <c r="U13" i="1"/>
  <c r="V13" i="1" s="1"/>
  <c r="Y13" i="1"/>
  <c r="AB13" i="1"/>
  <c r="AF13" i="1"/>
  <c r="AI13" i="1"/>
  <c r="AJ13" i="1" s="1"/>
  <c r="G14" i="1"/>
  <c r="J14" i="1"/>
  <c r="Q14" i="1"/>
  <c r="U14" i="1"/>
  <c r="V14" i="1" s="1"/>
  <c r="Y14" i="1"/>
  <c r="AB14" i="1"/>
  <c r="AF14" i="1"/>
  <c r="AI14" i="1"/>
  <c r="AJ14" i="1" s="1"/>
  <c r="G15" i="1"/>
  <c r="J15" i="1"/>
  <c r="Q15" i="1"/>
  <c r="U15" i="1"/>
  <c r="V15" i="1" s="1"/>
  <c r="Y15" i="1"/>
  <c r="AB15" i="1"/>
  <c r="AF15" i="1"/>
  <c r="AI15" i="1"/>
  <c r="AJ15" i="1" s="1"/>
  <c r="G16" i="1"/>
  <c r="J16" i="1"/>
  <c r="Q16" i="1"/>
  <c r="U16" i="1"/>
  <c r="V16" i="1" s="1"/>
  <c r="Y16" i="1"/>
  <c r="AB16" i="1"/>
  <c r="AF16" i="1"/>
  <c r="AI16" i="1"/>
  <c r="AJ16" i="1" s="1"/>
  <c r="G17" i="1"/>
  <c r="J17" i="1"/>
  <c r="Q17" i="1"/>
  <c r="U17" i="1"/>
  <c r="V17" i="1" s="1"/>
  <c r="Y17" i="1"/>
  <c r="AB17" i="1"/>
  <c r="AF17" i="1"/>
  <c r="AI17" i="1"/>
  <c r="AJ17" i="1" s="1"/>
  <c r="G21" i="1"/>
  <c r="H22" i="1" s="1"/>
  <c r="AK14" i="1" l="1"/>
  <c r="AK11" i="1"/>
  <c r="AK10" i="1"/>
  <c r="O20" i="1"/>
  <c r="AI24" i="1" s="1"/>
  <c r="AI25" i="1" s="1"/>
  <c r="AK15" i="1"/>
  <c r="AK16" i="1"/>
  <c r="AK12" i="1"/>
  <c r="AK8" i="1"/>
  <c r="AK17" i="1"/>
  <c r="AK13" i="1"/>
  <c r="AK9" i="1"/>
  <c r="Q20" i="1" l="1"/>
  <c r="AG205" i="1" l="1"/>
  <c r="AE205" i="1"/>
  <c r="AD205" i="1"/>
  <c r="AA205" i="1"/>
  <c r="X205" i="1"/>
  <c r="T205" i="1"/>
  <c r="S205" i="1"/>
  <c r="P205" i="1"/>
  <c r="O205" i="1"/>
  <c r="M205" i="1"/>
  <c r="L205" i="1"/>
  <c r="I205" i="1"/>
  <c r="H205" i="1"/>
  <c r="F205" i="1"/>
  <c r="E205" i="1"/>
  <c r="C205" i="1"/>
  <c r="AG198" i="1"/>
  <c r="AE198" i="1"/>
  <c r="AD198" i="1"/>
  <c r="AA198" i="1"/>
  <c r="X198" i="1"/>
  <c r="T198" i="1"/>
  <c r="S198" i="1"/>
  <c r="P198" i="1"/>
  <c r="O198" i="1"/>
  <c r="M198" i="1"/>
  <c r="L198" i="1"/>
  <c r="I198" i="1"/>
  <c r="H198" i="1"/>
  <c r="F198" i="1"/>
  <c r="E198" i="1"/>
  <c r="C198" i="1"/>
  <c r="AG185" i="1"/>
  <c r="AE185" i="1"/>
  <c r="AD185" i="1"/>
  <c r="AA185" i="1"/>
  <c r="X185" i="1"/>
  <c r="T185" i="1"/>
  <c r="S185" i="1"/>
  <c r="P185" i="1"/>
  <c r="O185" i="1"/>
  <c r="M185" i="1"/>
  <c r="L185" i="1"/>
  <c r="I185" i="1"/>
  <c r="H185" i="1"/>
  <c r="F185" i="1"/>
  <c r="E185" i="1"/>
  <c r="C185" i="1"/>
  <c r="AG181" i="1"/>
  <c r="AE181" i="1"/>
  <c r="AD181" i="1"/>
  <c r="AA181" i="1"/>
  <c r="X181" i="1"/>
  <c r="T181" i="1"/>
  <c r="S181" i="1"/>
  <c r="P181" i="1"/>
  <c r="O181" i="1"/>
  <c r="M181" i="1"/>
  <c r="L181" i="1"/>
  <c r="I181" i="1"/>
  <c r="H181" i="1"/>
  <c r="F181" i="1"/>
  <c r="E181" i="1"/>
  <c r="C181" i="1"/>
  <c r="AG201" i="1"/>
  <c r="AE201" i="1"/>
  <c r="AD201" i="1"/>
  <c r="AA201" i="1"/>
  <c r="X201" i="1"/>
  <c r="T201" i="1"/>
  <c r="S201" i="1"/>
  <c r="P201" i="1"/>
  <c r="O201" i="1"/>
  <c r="M201" i="1"/>
  <c r="L201" i="1"/>
  <c r="I201" i="1"/>
  <c r="H201" i="1"/>
  <c r="F201" i="1"/>
  <c r="E201" i="1"/>
  <c r="C201" i="1"/>
  <c r="AG194" i="1"/>
  <c r="AE194" i="1"/>
  <c r="AD194" i="1"/>
  <c r="AA194" i="1"/>
  <c r="X194" i="1"/>
  <c r="T194" i="1"/>
  <c r="S194" i="1"/>
  <c r="P194" i="1"/>
  <c r="O194" i="1"/>
  <c r="M194" i="1"/>
  <c r="L194" i="1"/>
  <c r="I194" i="1"/>
  <c r="H194" i="1"/>
  <c r="F194" i="1"/>
  <c r="E194" i="1"/>
  <c r="C194" i="1"/>
  <c r="AG191" i="1"/>
  <c r="AE191" i="1"/>
  <c r="AD191" i="1"/>
  <c r="AA191" i="1"/>
  <c r="X191" i="1"/>
  <c r="T191" i="1"/>
  <c r="S191" i="1"/>
  <c r="P191" i="1"/>
  <c r="O191" i="1"/>
  <c r="M191" i="1"/>
  <c r="L191" i="1"/>
  <c r="I191" i="1"/>
  <c r="H191" i="1"/>
  <c r="F191" i="1"/>
  <c r="E191" i="1"/>
  <c r="C191" i="1"/>
  <c r="AG188" i="1"/>
  <c r="AE188" i="1"/>
  <c r="AD188" i="1"/>
  <c r="AA188" i="1"/>
  <c r="X188" i="1"/>
  <c r="T188" i="1"/>
  <c r="S188" i="1"/>
  <c r="P188" i="1"/>
  <c r="O188" i="1"/>
  <c r="M188" i="1"/>
  <c r="L188" i="1"/>
  <c r="I188" i="1"/>
  <c r="H188" i="1"/>
  <c r="F188" i="1"/>
  <c r="E188" i="1"/>
  <c r="C188" i="1"/>
  <c r="AG177" i="1"/>
  <c r="AE177" i="1"/>
  <c r="AD177" i="1"/>
  <c r="AA177" i="1"/>
  <c r="X177" i="1"/>
  <c r="T177" i="1"/>
  <c r="S177" i="1"/>
  <c r="P177" i="1"/>
  <c r="O177" i="1"/>
  <c r="M177" i="1"/>
  <c r="L177" i="1"/>
  <c r="I177" i="1"/>
  <c r="H177" i="1"/>
  <c r="F177" i="1"/>
  <c r="E177" i="1"/>
  <c r="C177" i="1"/>
  <c r="AG174" i="1"/>
  <c r="AE174" i="1"/>
  <c r="AD174" i="1"/>
  <c r="AA174" i="1"/>
  <c r="X174" i="1"/>
  <c r="T174" i="1"/>
  <c r="S174" i="1"/>
  <c r="P174" i="1"/>
  <c r="O174" i="1"/>
  <c r="M174" i="1"/>
  <c r="L174" i="1"/>
  <c r="I174" i="1"/>
  <c r="H174" i="1"/>
  <c r="F174" i="1"/>
  <c r="E174" i="1"/>
  <c r="C174" i="1"/>
  <c r="AG171" i="1"/>
  <c r="AE171" i="1"/>
  <c r="AD171" i="1"/>
  <c r="AA171" i="1"/>
  <c r="X171" i="1"/>
  <c r="T171" i="1"/>
  <c r="S171" i="1"/>
  <c r="P171" i="1"/>
  <c r="O171" i="1"/>
  <c r="M171" i="1"/>
  <c r="L171" i="1"/>
  <c r="I171" i="1"/>
  <c r="H171" i="1"/>
  <c r="F171" i="1"/>
  <c r="E171" i="1"/>
  <c r="C171" i="1"/>
  <c r="AG168" i="1"/>
  <c r="AE168" i="1"/>
  <c r="AD168" i="1"/>
  <c r="AA168" i="1"/>
  <c r="X168" i="1"/>
  <c r="T168" i="1"/>
  <c r="S168" i="1"/>
  <c r="P168" i="1"/>
  <c r="O168" i="1"/>
  <c r="M168" i="1"/>
  <c r="L168" i="1"/>
  <c r="I168" i="1"/>
  <c r="H168" i="1"/>
  <c r="F168" i="1"/>
  <c r="E168" i="1"/>
  <c r="C168" i="1"/>
  <c r="AG165" i="1"/>
  <c r="AE165" i="1"/>
  <c r="AD165" i="1"/>
  <c r="AA165" i="1"/>
  <c r="X165" i="1"/>
  <c r="T165" i="1"/>
  <c r="S165" i="1"/>
  <c r="P165" i="1"/>
  <c r="O165" i="1"/>
  <c r="M165" i="1"/>
  <c r="L165" i="1"/>
  <c r="I165" i="1"/>
  <c r="H165" i="1"/>
  <c r="F165" i="1"/>
  <c r="E165" i="1"/>
  <c r="C165" i="1"/>
  <c r="AG162" i="1"/>
  <c r="AE162" i="1"/>
  <c r="AD162" i="1"/>
  <c r="AA162" i="1"/>
  <c r="X162" i="1"/>
  <c r="T162" i="1"/>
  <c r="S162" i="1"/>
  <c r="P162" i="1"/>
  <c r="O162" i="1"/>
  <c r="M162" i="1"/>
  <c r="L162" i="1"/>
  <c r="I162" i="1"/>
  <c r="H162" i="1"/>
  <c r="F162" i="1"/>
  <c r="E162" i="1"/>
  <c r="C162" i="1"/>
  <c r="AG159" i="1"/>
  <c r="AE159" i="1"/>
  <c r="AD159" i="1"/>
  <c r="AA159" i="1"/>
  <c r="X159" i="1"/>
  <c r="T159" i="1"/>
  <c r="S159" i="1"/>
  <c r="P159" i="1"/>
  <c r="O159" i="1"/>
  <c r="M159" i="1"/>
  <c r="L159" i="1"/>
  <c r="I159" i="1"/>
  <c r="H159" i="1"/>
  <c r="F159" i="1"/>
  <c r="E159" i="1"/>
  <c r="C159" i="1"/>
  <c r="AI204" i="1"/>
  <c r="AJ204" i="1" s="1"/>
  <c r="AF204" i="1"/>
  <c r="AB204" i="1"/>
  <c r="Y204" i="1"/>
  <c r="U204" i="1"/>
  <c r="AK204" i="1" s="1"/>
  <c r="Q204" i="1"/>
  <c r="J204" i="1"/>
  <c r="G204" i="1"/>
  <c r="AI200" i="1"/>
  <c r="AJ200" i="1" s="1"/>
  <c r="AF200" i="1"/>
  <c r="AB200" i="1"/>
  <c r="Y200" i="1"/>
  <c r="U200" i="1"/>
  <c r="V200" i="1" s="1"/>
  <c r="Q200" i="1"/>
  <c r="J200" i="1"/>
  <c r="G200" i="1"/>
  <c r="AI197" i="1"/>
  <c r="AJ197" i="1" s="1"/>
  <c r="AF197" i="1"/>
  <c r="AB197" i="1"/>
  <c r="Y197" i="1"/>
  <c r="U197" i="1"/>
  <c r="AK197" i="1" s="1"/>
  <c r="Q197" i="1"/>
  <c r="J197" i="1"/>
  <c r="G197" i="1"/>
  <c r="AI190" i="1"/>
  <c r="AJ190" i="1" s="1"/>
  <c r="AF190" i="1"/>
  <c r="AB190" i="1"/>
  <c r="Y190" i="1"/>
  <c r="U190" i="1"/>
  <c r="U191" i="1" s="1"/>
  <c r="Q190" i="1"/>
  <c r="J190" i="1"/>
  <c r="G190" i="1"/>
  <c r="AI187" i="1"/>
  <c r="AJ187" i="1" s="1"/>
  <c r="AF187" i="1"/>
  <c r="AB187" i="1"/>
  <c r="Y187" i="1"/>
  <c r="U187" i="1"/>
  <c r="AK187" i="1" s="1"/>
  <c r="Q187" i="1"/>
  <c r="J187" i="1"/>
  <c r="G187" i="1"/>
  <c r="AI184" i="1"/>
  <c r="AJ184" i="1" s="1"/>
  <c r="AF184" i="1"/>
  <c r="AB184" i="1"/>
  <c r="Y184" i="1"/>
  <c r="U184" i="1"/>
  <c r="V184" i="1" s="1"/>
  <c r="Q184" i="1"/>
  <c r="J184" i="1"/>
  <c r="G184" i="1"/>
  <c r="AI180" i="1"/>
  <c r="AJ180" i="1" s="1"/>
  <c r="AF180" i="1"/>
  <c r="AB180" i="1"/>
  <c r="Y180" i="1"/>
  <c r="U180" i="1"/>
  <c r="V180" i="1" s="1"/>
  <c r="Q180" i="1"/>
  <c r="J180" i="1"/>
  <c r="G180" i="1"/>
  <c r="AI176" i="1"/>
  <c r="AJ176" i="1" s="1"/>
  <c r="AF176" i="1"/>
  <c r="AB176" i="1"/>
  <c r="Y176" i="1"/>
  <c r="U176" i="1"/>
  <c r="V176" i="1" s="1"/>
  <c r="Q176" i="1"/>
  <c r="J176" i="1"/>
  <c r="G176" i="1"/>
  <c r="AI173" i="1"/>
  <c r="AJ173" i="1" s="1"/>
  <c r="AF173" i="1"/>
  <c r="AB173" i="1"/>
  <c r="Y173" i="1"/>
  <c r="U173" i="1"/>
  <c r="Q173" i="1"/>
  <c r="J173" i="1"/>
  <c r="G173" i="1"/>
  <c r="AI164" i="1"/>
  <c r="AJ164" i="1" s="1"/>
  <c r="AF164" i="1"/>
  <c r="AB164" i="1"/>
  <c r="Y164" i="1"/>
  <c r="U164" i="1"/>
  <c r="AK164" i="1" s="1"/>
  <c r="Q164" i="1"/>
  <c r="J164" i="1"/>
  <c r="G164" i="1"/>
  <c r="AI161" i="1"/>
  <c r="AJ161" i="1" s="1"/>
  <c r="AF161" i="1"/>
  <c r="AB161" i="1"/>
  <c r="Y161" i="1"/>
  <c r="U161" i="1"/>
  <c r="AK161" i="1" s="1"/>
  <c r="Q161" i="1"/>
  <c r="J161" i="1"/>
  <c r="G161" i="1"/>
  <c r="AI203" i="1"/>
  <c r="AJ203" i="1" s="1"/>
  <c r="AF203" i="1"/>
  <c r="AB203" i="1"/>
  <c r="Y203" i="1"/>
  <c r="U203" i="1"/>
  <c r="AK203" i="1" s="1"/>
  <c r="Q203" i="1"/>
  <c r="J203" i="1"/>
  <c r="G203" i="1"/>
  <c r="AI196" i="1"/>
  <c r="AJ196" i="1" s="1"/>
  <c r="AF196" i="1"/>
  <c r="AB196" i="1"/>
  <c r="Y196" i="1"/>
  <c r="U196" i="1"/>
  <c r="V196" i="1" s="1"/>
  <c r="Q196" i="1"/>
  <c r="J196" i="1"/>
  <c r="G196" i="1"/>
  <c r="AI193" i="1"/>
  <c r="AJ193" i="1" s="1"/>
  <c r="AF193" i="1"/>
  <c r="AB193" i="1"/>
  <c r="Y193" i="1"/>
  <c r="U193" i="1"/>
  <c r="V193" i="1" s="1"/>
  <c r="Q193" i="1"/>
  <c r="J193" i="1"/>
  <c r="G193" i="1"/>
  <c r="AI183" i="1"/>
  <c r="AJ183" i="1" s="1"/>
  <c r="AF183" i="1"/>
  <c r="AB183" i="1"/>
  <c r="Y183" i="1"/>
  <c r="U183" i="1"/>
  <c r="V183" i="1" s="1"/>
  <c r="Q183" i="1"/>
  <c r="J183" i="1"/>
  <c r="G183" i="1"/>
  <c r="AI179" i="1"/>
  <c r="AJ179" i="1" s="1"/>
  <c r="AF179" i="1"/>
  <c r="AB179" i="1"/>
  <c r="Y179" i="1"/>
  <c r="U179" i="1"/>
  <c r="AK179" i="1" s="1"/>
  <c r="Q179" i="1"/>
  <c r="J179" i="1"/>
  <c r="G179" i="1"/>
  <c r="AI170" i="1"/>
  <c r="AJ170" i="1" s="1"/>
  <c r="AF170" i="1"/>
  <c r="AB170" i="1"/>
  <c r="Y170" i="1"/>
  <c r="U170" i="1"/>
  <c r="V170" i="1" s="1"/>
  <c r="Q170" i="1"/>
  <c r="J170" i="1"/>
  <c r="G170" i="1"/>
  <c r="AI167" i="1"/>
  <c r="AJ167" i="1" s="1"/>
  <c r="AF167" i="1"/>
  <c r="AB167" i="1"/>
  <c r="Y167" i="1"/>
  <c r="U167" i="1"/>
  <c r="V167" i="1" s="1"/>
  <c r="Q167" i="1"/>
  <c r="J167" i="1"/>
  <c r="G167" i="1"/>
  <c r="U159" i="1"/>
  <c r="AK173" i="1" l="1"/>
  <c r="G168" i="1"/>
  <c r="G171" i="1"/>
  <c r="G174" i="1"/>
  <c r="G191" i="1"/>
  <c r="V159" i="1"/>
  <c r="V191" i="1"/>
  <c r="J165" i="1"/>
  <c r="Q168" i="1"/>
  <c r="Q174" i="1"/>
  <c r="AB177" i="1"/>
  <c r="AF205" i="1"/>
  <c r="Q194" i="1"/>
  <c r="AB188" i="1"/>
  <c r="U185" i="1"/>
  <c r="V185" i="1" s="1"/>
  <c r="Q162" i="1"/>
  <c r="Q188" i="1"/>
  <c r="V190" i="1"/>
  <c r="G165" i="1"/>
  <c r="G194" i="1"/>
  <c r="AB185" i="1"/>
  <c r="G159" i="1"/>
  <c r="AB171" i="1"/>
  <c r="G201" i="1"/>
  <c r="G181" i="1"/>
  <c r="J181" i="1"/>
  <c r="Q181" i="1"/>
  <c r="J198" i="1"/>
  <c r="Q198" i="1"/>
  <c r="J205" i="1"/>
  <c r="Q165" i="1"/>
  <c r="AF171" i="1"/>
  <c r="J191" i="1"/>
  <c r="Q191" i="1"/>
  <c r="G198" i="1"/>
  <c r="AF198" i="1"/>
  <c r="AK200" i="1"/>
  <c r="AF159" i="1"/>
  <c r="G162" i="1"/>
  <c r="AB165" i="1"/>
  <c r="AF177" i="1"/>
  <c r="G188" i="1"/>
  <c r="AB191" i="1"/>
  <c r="AI185" i="1"/>
  <c r="G205" i="1"/>
  <c r="J159" i="1"/>
  <c r="Q159" i="1"/>
  <c r="J201" i="1"/>
  <c r="Q201" i="1"/>
  <c r="AI198" i="1"/>
  <c r="AJ198" i="1" s="1"/>
  <c r="AB159" i="1"/>
  <c r="AF165" i="1"/>
  <c r="AF191" i="1"/>
  <c r="AB201" i="1"/>
  <c r="U181" i="1"/>
  <c r="V181" i="1" s="1"/>
  <c r="AF181" i="1"/>
  <c r="AI159" i="1"/>
  <c r="AK159" i="1" s="1"/>
  <c r="AF162" i="1"/>
  <c r="U165" i="1"/>
  <c r="V165" i="1" s="1"/>
  <c r="AI165" i="1"/>
  <c r="AJ165" i="1" s="1"/>
  <c r="AF168" i="1"/>
  <c r="AI171" i="1"/>
  <c r="AJ171" i="1" s="1"/>
  <c r="AF174" i="1"/>
  <c r="AI177" i="1"/>
  <c r="AJ177" i="1" s="1"/>
  <c r="AF188" i="1"/>
  <c r="Y191" i="1"/>
  <c r="AI191" i="1"/>
  <c r="AJ191" i="1" s="1"/>
  <c r="AF194" i="1"/>
  <c r="Y201" i="1"/>
  <c r="U201" i="1"/>
  <c r="V201" i="1" s="1"/>
  <c r="AI201" i="1"/>
  <c r="AJ201" i="1" s="1"/>
  <c r="G185" i="1"/>
  <c r="U198" i="1"/>
  <c r="V198" i="1" s="1"/>
  <c r="Q205" i="1"/>
  <c r="U205" i="1"/>
  <c r="V205" i="1" s="1"/>
  <c r="J162" i="1"/>
  <c r="J168" i="1"/>
  <c r="J174" i="1"/>
  <c r="G177" i="1"/>
  <c r="J188" i="1"/>
  <c r="J194" i="1"/>
  <c r="AB181" i="1"/>
  <c r="AI181" i="1"/>
  <c r="AJ181" i="1" s="1"/>
  <c r="J185" i="1"/>
  <c r="Q185" i="1"/>
  <c r="AF185" i="1"/>
  <c r="Y198" i="1"/>
  <c r="U162" i="1"/>
  <c r="V162" i="1" s="1"/>
  <c r="AB162" i="1"/>
  <c r="AI162" i="1"/>
  <c r="AJ162" i="1" s="1"/>
  <c r="U168" i="1"/>
  <c r="V168" i="1" s="1"/>
  <c r="AB168" i="1"/>
  <c r="AI168" i="1"/>
  <c r="AJ168" i="1" s="1"/>
  <c r="J171" i="1"/>
  <c r="Q171" i="1"/>
  <c r="U171" i="1"/>
  <c r="V171" i="1" s="1"/>
  <c r="U174" i="1"/>
  <c r="V174" i="1" s="1"/>
  <c r="AB174" i="1"/>
  <c r="AI174" i="1"/>
  <c r="AJ174" i="1" s="1"/>
  <c r="J177" i="1"/>
  <c r="Q177" i="1"/>
  <c r="U177" i="1"/>
  <c r="V177" i="1" s="1"/>
  <c r="U188" i="1"/>
  <c r="V188" i="1" s="1"/>
  <c r="AI188" i="1"/>
  <c r="AJ188" i="1" s="1"/>
  <c r="U194" i="1"/>
  <c r="V194" i="1" s="1"/>
  <c r="AB194" i="1"/>
  <c r="AI194" i="1"/>
  <c r="AJ194" i="1" s="1"/>
  <c r="AF201" i="1"/>
  <c r="AB198" i="1"/>
  <c r="AB205" i="1"/>
  <c r="AI205" i="1"/>
  <c r="AJ205" i="1" s="1"/>
  <c r="Y205" i="1"/>
  <c r="Y185" i="1"/>
  <c r="Y181" i="1"/>
  <c r="Y194" i="1"/>
  <c r="Y188" i="1"/>
  <c r="Y177" i="1"/>
  <c r="Y174" i="1"/>
  <c r="Y171" i="1"/>
  <c r="Y168" i="1"/>
  <c r="Y165" i="1"/>
  <c r="Y162" i="1"/>
  <c r="Y159" i="1"/>
  <c r="AK170" i="1"/>
  <c r="AK196" i="1"/>
  <c r="V164" i="1"/>
  <c r="AK167" i="1"/>
  <c r="AK193" i="1"/>
  <c r="V161" i="1"/>
  <c r="AK176" i="1"/>
  <c r="V197" i="1"/>
  <c r="AK180" i="1"/>
  <c r="AK184" i="1"/>
  <c r="AK190" i="1"/>
  <c r="V173" i="1"/>
  <c r="V187" i="1"/>
  <c r="V204" i="1"/>
  <c r="V179" i="1"/>
  <c r="V203" i="1"/>
  <c r="AK183" i="1"/>
  <c r="AK201" i="1" l="1"/>
  <c r="AK191" i="1"/>
  <c r="AK185" i="1"/>
  <c r="AK198" i="1"/>
  <c r="AJ185" i="1"/>
  <c r="AK205" i="1"/>
  <c r="AK174" i="1"/>
  <c r="AK194" i="1"/>
  <c r="AK188" i="1"/>
  <c r="AJ159" i="1"/>
  <c r="AK171" i="1"/>
  <c r="AK165" i="1"/>
  <c r="AK177" i="1"/>
  <c r="AK181" i="1"/>
  <c r="AK168" i="1"/>
  <c r="AK162" i="1"/>
  <c r="AI6" i="1" l="1"/>
  <c r="AJ6" i="1" s="1"/>
  <c r="AI5" i="1"/>
  <c r="AF6" i="1"/>
  <c r="AF5" i="1"/>
  <c r="AB6" i="1"/>
  <c r="AB5" i="1"/>
  <c r="Y6" i="1"/>
  <c r="Y5" i="1"/>
  <c r="U6" i="1"/>
  <c r="AK6" i="1" s="1"/>
  <c r="U5" i="1"/>
  <c r="Q6" i="1"/>
  <c r="Q5" i="1"/>
  <c r="J6" i="1"/>
  <c r="J5" i="1"/>
  <c r="AK5" i="1" l="1"/>
  <c r="U20" i="1"/>
  <c r="AJ5" i="1"/>
  <c r="AI20" i="1"/>
  <c r="AJ20" i="1" s="1"/>
  <c r="V6" i="1"/>
  <c r="V5" i="1"/>
  <c r="V20" i="1" l="1"/>
  <c r="AK20" i="1"/>
  <c r="G6" i="1" l="1"/>
  <c r="G5" i="1"/>
</calcChain>
</file>

<file path=xl/sharedStrings.xml><?xml version="1.0" encoding="utf-8"?>
<sst xmlns="http://schemas.openxmlformats.org/spreadsheetml/2006/main" count="335" uniqueCount="93">
  <si>
    <t>NEW ORLEANS PRIDE</t>
  </si>
  <si>
    <t>1979 - 80</t>
  </si>
  <si>
    <t>Team</t>
  </si>
  <si>
    <t>Player</t>
  </si>
  <si>
    <t>GP</t>
  </si>
  <si>
    <t>Min</t>
  </si>
  <si>
    <t>M.p.G</t>
  </si>
  <si>
    <t>FGM</t>
  </si>
  <si>
    <t>FGA</t>
  </si>
  <si>
    <t>FG %</t>
  </si>
  <si>
    <t>3FGM</t>
  </si>
  <si>
    <t>3FG</t>
  </si>
  <si>
    <t>FTM</t>
  </si>
  <si>
    <t>FTA</t>
  </si>
  <si>
    <t>FT %</t>
  </si>
  <si>
    <t>Off Reb</t>
  </si>
  <si>
    <t>Def Reb</t>
  </si>
  <si>
    <t>Tot Reb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</si>
  <si>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</si>
  <si>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</si>
  <si>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</si>
  <si>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</si>
  <si>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</si>
  <si>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</si>
  <si>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</si>
  <si>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</si>
  <si>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</si>
  <si>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</si>
  <si>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</si>
  <si>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</si>
  <si>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College</t>
  </si>
  <si>
    <t>Ht.</t>
  </si>
  <si>
    <t>79 - 80</t>
  </si>
  <si>
    <t>New Orleans Pride</t>
  </si>
  <si>
    <t>Anderson, Katrina</t>
  </si>
  <si>
    <t>Univ. South Carolina</t>
  </si>
  <si>
    <t>6'2"</t>
  </si>
  <si>
    <t>Ard, Wanda</t>
  </si>
  <si>
    <t>Blalock, Sybil</t>
  </si>
  <si>
    <t>Mercer College</t>
  </si>
  <si>
    <t>5'5"</t>
  </si>
  <si>
    <t>Bloom, Coretta</t>
  </si>
  <si>
    <t>Brumfield, Queen</t>
  </si>
  <si>
    <t>Dean, Paula</t>
  </si>
  <si>
    <t>Duckworth, Tesa</t>
  </si>
  <si>
    <t>Forest, Augusta</t>
  </si>
  <si>
    <t>6'0"</t>
  </si>
  <si>
    <t>Hardy, Bertha</t>
  </si>
  <si>
    <t>Jackson State</t>
  </si>
  <si>
    <t>5'11"</t>
  </si>
  <si>
    <t>Smallwood, Sandra</t>
  </si>
  <si>
    <t>Swilley, Kathy</t>
  </si>
  <si>
    <t xml:space="preserve"> ------------ </t>
  </si>
  <si>
    <t>------------</t>
  </si>
  <si>
    <t>80 - 81</t>
  </si>
  <si>
    <t>Chapman, Vicky</t>
  </si>
  <si>
    <t>Crusoe, Beverly</t>
  </si>
  <si>
    <t>Farrah, Sharon</t>
  </si>
  <si>
    <t>5'8"</t>
  </si>
  <si>
    <t>Feeney, Eileen</t>
  </si>
  <si>
    <t>Forest, Augustus</t>
  </si>
  <si>
    <t>Nestor, Heidi</t>
  </si>
  <si>
    <t>Peters, Sue</t>
  </si>
  <si>
    <t>Wayment, Heidi</t>
  </si>
  <si>
    <t>Missing Information</t>
  </si>
  <si>
    <t>No.</t>
  </si>
  <si>
    <t xml:space="preserve"> x 240</t>
  </si>
  <si>
    <t>OT</t>
  </si>
  <si>
    <t>Williams, Cindy</t>
  </si>
  <si>
    <t>Valdosta State Univ.</t>
  </si>
  <si>
    <t>5'10"</t>
  </si>
  <si>
    <t>South East Louisiana</t>
  </si>
  <si>
    <t>Berry College</t>
  </si>
  <si>
    <t>Mississippi College</t>
  </si>
  <si>
    <t>Tougaloo College</t>
  </si>
  <si>
    <t>Belmont College</t>
  </si>
  <si>
    <t>William Carey College</t>
  </si>
  <si>
    <t>5'6"</t>
  </si>
  <si>
    <t>5'4"</t>
  </si>
  <si>
    <t xml:space="preserve"> x 25</t>
  </si>
  <si>
    <t xml:space="preserve"> 2 pts</t>
  </si>
  <si>
    <t xml:space="preserve"> 3 pts</t>
  </si>
  <si>
    <t xml:space="preserve"> FTs</t>
  </si>
  <si>
    <t>TOTAL</t>
  </si>
  <si>
    <t>Bassinger, Kim</t>
  </si>
  <si>
    <t>Univ. of Texas</t>
  </si>
  <si>
    <t>Game Scores= 3,444</t>
  </si>
  <si>
    <t>1979 - 1980  Player Stats</t>
  </si>
  <si>
    <t>Adjustment</t>
  </si>
  <si>
    <t>1979 - 1980  Playoff Stats</t>
  </si>
  <si>
    <t>2pt</t>
  </si>
  <si>
    <t>3pt</t>
  </si>
  <si>
    <t>Game Totals = 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</si>
</sst>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4" fontId="5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center"/>
    </xf>
    <xf numFmtId="164" fontId="6" fillId="0" borderId="0" xfId="0" applyNumberFormat="1" applyFont="1"/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" fontId="5" fillId="0" borderId="0" xfId="0" applyNumberFormat="1" applyFont="1" applyAlignment="1">
      <alignment horizontal="center"/>
    </xf>
    <xf numFmtId="0" fontId="11" fillId="0" borderId="0" xfId="0" applyFont="1"/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164" fontId="8" fillId="2" borderId="0" xfId="0" applyNumberFormat="1" applyFont="1" applyFill="1"/>
    <xf numFmtId="2" fontId="8" fillId="2" borderId="0" xfId="0" applyNumberFormat="1" applyFont="1" applyFill="1"/>
    <xf numFmtId="165" fontId="8" fillId="2" borderId="0" xfId="0" applyNumberFormat="1" applyFont="1" applyFill="1"/>
    <xf numFmtId="0" fontId="8" fillId="2" borderId="0" xfId="0" applyFont="1" applyFill="1"/>
    <xf numFmtId="166" fontId="8" fillId="2" borderId="0" xfId="0" applyNumberFormat="1" applyFont="1" applyFill="1"/>
    <xf numFmtId="0" fontId="14" fillId="0" borderId="0" xfId="0" applyFont="1"/>
    <xf numFmtId="0" fontId="8" fillId="0" borderId="0" xfId="0" applyFont="1"/>
    <xf numFmtId="0" fontId="15" fillId="0" borderId="0" xfId="0" applyFont="1"/>
    <xf numFmtId="0" fontId="10" fillId="3" borderId="0" xfId="0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" fillId="4" borderId="0" xfId="0" applyFont="1" applyFill="1"/>
    <xf numFmtId="0" fontId="1" fillId="0" borderId="0" xfId="0" applyFont="1" applyAlignment="1">
      <alignment horizontal="right"/>
    </xf>
    <xf numFmtId="164" fontId="8" fillId="2" borderId="0" xfId="1" applyNumberFormat="1" applyFont="1" applyFill="1"/>
    <xf numFmtId="17" fontId="5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8" fillId="0" borderId="0" xfId="0" applyNumberFormat="1" applyFont="1"/>
    <xf numFmtId="164" fontId="8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165" fontId="8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2" fontId="18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18" fillId="4" borderId="0" xfId="0" applyFont="1" applyFill="1" applyAlignment="1">
      <alignment horizontal="center"/>
    </xf>
    <xf numFmtId="166" fontId="18" fillId="0" borderId="0" xfId="0" applyNumberFormat="1" applyFont="1" applyAlignment="1">
      <alignment horizontal="center"/>
    </xf>
    <xf numFmtId="164" fontId="18" fillId="0" borderId="0" xfId="1" applyNumberFormat="1" applyFont="1" applyAlignment="1">
      <alignment horizontal="center"/>
    </xf>
    <xf numFmtId="0" fontId="0" fillId="4" borderId="0" xfId="0" applyFill="1"/>
    <xf numFmtId="0" fontId="15" fillId="4" borderId="0" xfId="0" applyFont="1" applyFill="1"/>
    <xf numFmtId="0" fontId="20" fillId="0" borderId="0" xfId="0" applyFont="1"/>
    <xf numFmtId="164" fontId="5" fillId="0" borderId="0" xfId="1" applyNumberFormat="1" applyFont="1"/>
    <xf numFmtId="0" fontId="17" fillId="0" borderId="0" xfId="0" applyFont="1" applyAlignment="1">
      <alignment horizontal="center"/>
    </xf>
    <xf numFmtId="2" fontId="5" fillId="0" borderId="0" xfId="0" applyNumberFormat="1" applyFont="1"/>
    <xf numFmtId="165" fontId="5" fillId="0" borderId="0" xfId="0" applyNumberFormat="1" applyFont="1"/>
    <xf numFmtId="0" fontId="5" fillId="4" borderId="0" xfId="0" applyFont="1" applyFill="1"/>
    <xf numFmtId="166" fontId="5" fillId="0" borderId="0" xfId="0" applyNumberFormat="1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166" fontId="21" fillId="0" borderId="0" xfId="0" applyNumberFormat="1" applyFont="1" applyAlignment="1">
      <alignment horizontal="left"/>
    </xf>
    <xf numFmtId="166" fontId="7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164" fontId="14" fillId="0" borderId="0" xfId="0" applyNumberFormat="1" applyFont="1"/>
    <xf numFmtId="0" fontId="15" fillId="0" borderId="0" xfId="0" applyFont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25" fillId="0" borderId="0" xfId="0" applyFont="1"/>
    <xf numFmtId="164" fontId="5" fillId="0" borderId="0" xfId="1" applyNumberFormat="1" applyFont="1" applyFill="1" applyBorder="1"/>
    <xf numFmtId="166" fontId="14" fillId="0" borderId="0" xfId="0" applyNumberFormat="1" applyFont="1"/>
    <xf numFmtId="164" fontId="5" fillId="0" borderId="0" xfId="1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64" fontId="22" fillId="0" borderId="0" xfId="0" applyNumberFormat="1" applyFont="1"/>
    <xf numFmtId="164" fontId="8" fillId="0" borderId="0" xfId="0" applyNumberFormat="1" applyFont="1"/>
    <xf numFmtId="2" fontId="8" fillId="0" borderId="0" xfId="0" applyNumberFormat="1" applyFont="1"/>
    <xf numFmtId="166" fontId="8" fillId="0" borderId="0" xfId="0" applyNumberFormat="1" applyFont="1"/>
    <xf numFmtId="164" fontId="8" fillId="0" borderId="0" xfId="1" applyNumberFormat="1" applyFont="1" applyFill="1" applyBorder="1"/>
    <xf numFmtId="9" fontId="1" fillId="0" borderId="0" xfId="2" applyFont="1" applyFill="1" applyBorder="1"/>
    <xf numFmtId="0" fontId="7" fillId="0" borderId="0" xfId="0" applyFont="1"/>
    <xf numFmtId="0" fontId="18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19" fillId="0" borderId="0" xfId="0" applyFont="1"/>
    <xf numFmtId="164" fontId="18" fillId="0" borderId="0" xfId="1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164" fontId="17" fillId="0" borderId="0" xfId="1" applyNumberFormat="1" applyFont="1" applyAlignment="1">
      <alignment horizontal="center"/>
    </xf>
    <xf numFmtId="0" fontId="26" fillId="0" borderId="0" xfId="0" applyFont="1"/>
    <xf numFmtId="165" fontId="5" fillId="4" borderId="0" xfId="0" applyNumberFormat="1" applyFont="1" applyFill="1"/>
    <xf numFmtId="164" fontId="1" fillId="0" borderId="0" xfId="0" quotePrefix="1" applyNumberFormat="1" applyFont="1"/>
    <xf numFmtId="0" fontId="1" fillId="0" borderId="0" xfId="0" quotePrefix="1" applyFont="1"/>
    <xf numFmtId="166" fontId="1" fillId="0" borderId="0" xfId="0" quotePrefix="1" applyNumberFormat="1" applyFont="1"/>
    <xf numFmtId="166" fontId="1" fillId="4" borderId="0" xfId="0" applyNumberFormat="1" applyFont="1" applyFill="1"/>
    <xf numFmtId="165" fontId="1" fillId="0" borderId="0" xfId="0" quotePrefix="1" applyNumberFormat="1" applyFont="1"/>
    <xf numFmtId="165" fontId="1" fillId="4" borderId="0" xfId="0" applyNumberFormat="1" applyFont="1" applyFill="1"/>
    <xf numFmtId="164" fontId="5" fillId="0" borderId="0" xfId="1" applyNumberFormat="1" applyFont="1" applyAlignment="1">
      <alignment horizontal="right"/>
    </xf>
    <xf numFmtId="166" fontId="5" fillId="0" borderId="0" xfId="0" applyNumberFormat="1" applyFont="1" applyAlignment="1">
      <alignment horizontal="left"/>
    </xf>
    <xf numFmtId="0" fontId="5" fillId="5" borderId="0" xfId="0" applyFont="1" applyFill="1"/>
    <xf numFmtId="0" fontId="27" fillId="0" borderId="0" xfId="0" applyFont="1"/>
    <xf numFmtId="0" fontId="28" fillId="0" borderId="0" xfId="0" applyFont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0" xfId="0" applyFont="1" applyFill="1"/>
    <xf numFmtId="0" fontId="10" fillId="6" borderId="0" xfId="0" applyFont="1" applyFill="1" applyAlignment="1">
      <alignment horizontal="center"/>
    </xf>
    <xf numFmtId="164" fontId="5" fillId="6" borderId="0" xfId="0" applyNumberFormat="1" applyFont="1" applyFill="1"/>
    <xf numFmtId="2" fontId="5" fillId="6" borderId="0" xfId="0" applyNumberFormat="1" applyFont="1" applyFill="1"/>
    <xf numFmtId="165" fontId="5" fillId="6" borderId="0" xfId="0" applyNumberFormat="1" applyFont="1" applyFill="1"/>
    <xf numFmtId="166" fontId="5" fillId="6" borderId="0" xfId="0" applyNumberFormat="1" applyFont="1" applyFill="1"/>
    <xf numFmtId="0" fontId="5" fillId="6" borderId="0" xfId="0" applyFon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10"/>
  <sheetViews>
    <sheetView tabSelected="1" workbookViewId="0"/>
  </sheetViews>
  <sheetFormatPr defaultRowHeight="14.4" x14ac:dyDescent="0.3"/>
  <cols>
    <col min="1" max="1" width="7.44140625" customWidth="1"/>
    <col min="2" max="2" width="14.44140625" customWidth="1"/>
    <col min="3" max="3" width="15.44140625" customWidth="1"/>
    <col min="4" max="4" width="5.21875" customWidth="1"/>
    <col min="5" max="5" width="6.21875" customWidth="1"/>
    <col min="6" max="6" width="7" customWidth="1"/>
    <col min="7" max="7" width="6.77734375" customWidth="1"/>
    <col min="8" max="9" width="9" bestFit="1" customWidth="1"/>
    <col min="10" max="10" width="7.21875" customWidth="1"/>
    <col min="11" max="11" width="1.5546875" customWidth="1"/>
    <col min="12" max="12" width="5.5546875" customWidth="1"/>
    <col min="13" max="13" width="6.21875" customWidth="1"/>
    <col min="14" max="14" width="1.5546875" customWidth="1"/>
    <col min="15" max="15" width="6.21875" customWidth="1"/>
    <col min="16" max="16" width="7.109375" customWidth="1"/>
    <col min="17" max="17" width="6.44140625" customWidth="1"/>
    <col min="18" max="18" width="1.5546875" customWidth="1"/>
    <col min="19" max="19" width="7.21875" customWidth="1"/>
    <col min="20" max="20" width="7.5546875" customWidth="1"/>
    <col min="21" max="21" width="8.21875" customWidth="1"/>
    <col min="22" max="22" width="7.77734375" customWidth="1"/>
    <col min="23" max="23" width="1.5546875" customWidth="1"/>
    <col min="24" max="24" width="6.44140625" customWidth="1"/>
    <col min="25" max="25" width="7.21875" customWidth="1"/>
    <col min="26" max="26" width="1.5546875" customWidth="1"/>
    <col min="27" max="27" width="5.77734375" customWidth="1"/>
    <col min="28" max="28" width="6.77734375" customWidth="1"/>
    <col min="29" max="29" width="1.5546875" customWidth="1"/>
    <col min="30" max="30" width="5.21875" customWidth="1"/>
    <col min="31" max="31" width="5.77734375" customWidth="1"/>
    <col min="32" max="32" width="7.77734375" customWidth="1"/>
    <col min="33" max="33" width="5.44140625" customWidth="1"/>
    <col min="34" max="34" width="1.5546875" customWidth="1"/>
    <col min="35" max="35" width="7.6640625" customWidth="1"/>
    <col min="36" max="36" width="8" customWidth="1"/>
    <col min="37" max="37" width="7.5546875" customWidth="1"/>
    <col min="38" max="38" width="1.5546875" customWidth="1"/>
    <col min="39" max="39" width="17.5546875" customWidth="1"/>
    <col min="40" max="40" width="5.5546875" customWidth="1"/>
    <col min="41" max="41" width="2.21875" customWidth="1"/>
    <col min="42" max="42" width="6" customWidth="1"/>
    <col min="44" max="44" width="10" customWidth="1"/>
    <col min="46" max="46" width="12" customWidth="1"/>
    <col min="47" max="47" width="7.21875" customWidth="1"/>
    <col min="48" max="48" width="7" customWidth="1"/>
    <col min="49" max="49" width="12.44140625" customWidth="1"/>
    <col min="50" max="50" width="8.21875" customWidth="1"/>
    <col min="51" max="51" width="17.44140625" customWidth="1"/>
    <col min="52" max="52" width="9.21875" customWidth="1"/>
    <col min="53" max="53" width="19.5546875" customWidth="1"/>
    <col min="54" max="54" width="17.77734375" customWidth="1"/>
    <col min="55" max="55" width="7" customWidth="1"/>
    <col min="56" max="56" width="5.5546875" customWidth="1"/>
    <col min="57" max="57" width="11.5546875" customWidth="1"/>
    <col min="58" max="58" width="5" customWidth="1"/>
    <col min="59" max="59" width="4.5546875" customWidth="1"/>
    <col min="60" max="60" width="6.77734375" customWidth="1"/>
    <col min="61" max="62" width="7.21875" customWidth="1"/>
    <col min="63" max="63" width="5.5546875" customWidth="1"/>
    <col min="64" max="64" width="11" customWidth="1"/>
    <col min="65" max="65" width="5.44140625" customWidth="1"/>
    <col min="66" max="66" width="4.77734375" customWidth="1"/>
    <col min="67" max="67" width="8.33203125" customWidth="1"/>
    <col min="68" max="68" width="6.77734375" customWidth="1"/>
    <col min="69" max="69" width="7.44140625" customWidth="1"/>
    <col min="70" max="70" width="5.5546875" customWidth="1"/>
    <col min="71" max="71" width="12" customWidth="1"/>
    <col min="72" max="73" width="5.44140625" customWidth="1"/>
    <col min="74" max="74" width="8.5546875" customWidth="1"/>
    <col min="75" max="75" width="7.33203125" customWidth="1"/>
    <col min="76" max="76" width="7.109375" customWidth="1"/>
  </cols>
  <sheetData>
    <row r="1" spans="1:77" ht="21" x14ac:dyDescent="0.4">
      <c r="A1" s="86" t="s">
        <v>0</v>
      </c>
      <c r="C1" s="2"/>
      <c r="D1" s="2"/>
      <c r="E1" s="1"/>
      <c r="F1" s="86" t="s">
        <v>87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77" x14ac:dyDescent="0.3">
      <c r="A2" s="1"/>
      <c r="B2" s="11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0"/>
      <c r="AR2" s="1"/>
      <c r="AS2" s="16"/>
      <c r="AT2" s="1"/>
      <c r="AU2" s="1"/>
      <c r="AV2" s="1"/>
      <c r="AW2" s="1"/>
      <c r="AX2" s="1"/>
      <c r="AY2" s="1"/>
      <c r="AZ2" s="1"/>
      <c r="BA2" s="1"/>
      <c r="BB2" s="1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</row>
    <row r="3" spans="1:77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27"/>
      <c r="AQ3" s="3"/>
      <c r="AR3" s="4"/>
      <c r="AS3" s="3"/>
      <c r="AT3" s="3"/>
      <c r="AU3" s="3"/>
      <c r="AV3" s="3"/>
      <c r="AW3" s="3"/>
      <c r="AX3" s="3"/>
      <c r="AY3" s="3"/>
      <c r="AZ3" s="3"/>
      <c r="BA3" s="3"/>
      <c r="BB3" s="3"/>
      <c r="BC3" s="51"/>
      <c r="BE3" s="48"/>
      <c r="BF3" s="48"/>
      <c r="BG3" s="48"/>
      <c r="BH3" s="48"/>
      <c r="BI3" s="48"/>
      <c r="BJ3" s="48"/>
      <c r="BK3" s="47"/>
      <c r="BR3" s="48"/>
      <c r="BY3" s="38"/>
    </row>
    <row r="4" spans="1:77" x14ac:dyDescent="0.3">
      <c r="A4" s="5" t="s">
        <v>1</v>
      </c>
      <c r="B4" s="6" t="s">
        <v>2</v>
      </c>
      <c r="C4" s="6" t="s">
        <v>3</v>
      </c>
      <c r="D4" s="6" t="s">
        <v>65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42"/>
      <c r="L4" s="6" t="s">
        <v>10</v>
      </c>
      <c r="M4" s="6" t="s">
        <v>11</v>
      </c>
      <c r="N4" s="42"/>
      <c r="O4" s="6" t="s">
        <v>12</v>
      </c>
      <c r="P4" s="6" t="s">
        <v>13</v>
      </c>
      <c r="Q4" s="6" t="s">
        <v>14</v>
      </c>
      <c r="R4" s="42"/>
      <c r="S4" s="6" t="s">
        <v>15</v>
      </c>
      <c r="T4" s="6" t="s">
        <v>16</v>
      </c>
      <c r="U4" s="6" t="s">
        <v>17</v>
      </c>
      <c r="V4" s="6" t="s">
        <v>18</v>
      </c>
      <c r="W4" s="42"/>
      <c r="X4" s="6" t="s">
        <v>19</v>
      </c>
      <c r="Y4" s="6" t="s">
        <v>20</v>
      </c>
      <c r="Z4" s="42"/>
      <c r="AA4" s="6" t="s">
        <v>21</v>
      </c>
      <c r="AB4" s="6" t="s">
        <v>22</v>
      </c>
      <c r="AC4" s="42"/>
      <c r="AD4" s="6" t="s">
        <v>23</v>
      </c>
      <c r="AE4" s="6" t="s">
        <v>24</v>
      </c>
      <c r="AF4" s="6" t="s">
        <v>25</v>
      </c>
      <c r="AG4" s="6" t="s">
        <v>26</v>
      </c>
      <c r="AH4" s="42"/>
      <c r="AI4" s="6" t="s">
        <v>27</v>
      </c>
      <c r="AJ4" s="6" t="s">
        <v>28</v>
      </c>
      <c r="AK4" s="6" t="s">
        <v>29</v>
      </c>
      <c r="AL4" s="42"/>
      <c r="AM4" s="6" t="s">
        <v>30</v>
      </c>
      <c r="AN4" s="6" t="s">
        <v>31</v>
      </c>
      <c r="AO4" s="1"/>
      <c r="AP4" s="7"/>
      <c r="AQ4" s="7"/>
      <c r="AR4" s="8"/>
      <c r="AS4" s="9"/>
      <c r="AT4" s="10"/>
      <c r="AU4" s="7"/>
      <c r="AV4" s="7"/>
      <c r="AW4" s="7"/>
      <c r="AX4" s="9"/>
      <c r="AY4" s="7"/>
      <c r="AZ4" s="11"/>
      <c r="BA4" s="7"/>
      <c r="BB4" s="7"/>
      <c r="BC4" s="64"/>
      <c r="BE4" s="76"/>
      <c r="BF4" s="9"/>
      <c r="BG4" s="9"/>
      <c r="BH4" s="66"/>
      <c r="BI4" s="9"/>
      <c r="BJ4" s="9"/>
      <c r="BK4" s="23"/>
      <c r="BR4" s="69"/>
      <c r="BY4" s="38"/>
    </row>
    <row r="5" spans="1:77" ht="16.95" customHeight="1" x14ac:dyDescent="0.3">
      <c r="A5" s="9" t="s">
        <v>32</v>
      </c>
      <c r="B5" s="7" t="s">
        <v>33</v>
      </c>
      <c r="C5" s="7" t="s">
        <v>34</v>
      </c>
      <c r="D5" s="19">
        <v>22</v>
      </c>
      <c r="E5" s="7">
        <v>25</v>
      </c>
      <c r="F5" s="11">
        <v>305</v>
      </c>
      <c r="G5" s="65">
        <f>+F5/E5</f>
        <v>12.2</v>
      </c>
      <c r="H5" s="7">
        <v>38</v>
      </c>
      <c r="I5" s="7">
        <v>69</v>
      </c>
      <c r="J5" s="66">
        <f>+H5/I5</f>
        <v>0.55072463768115942</v>
      </c>
      <c r="K5" s="67"/>
      <c r="L5" s="7"/>
      <c r="M5" s="7"/>
      <c r="N5" s="67"/>
      <c r="O5" s="7">
        <v>46</v>
      </c>
      <c r="P5" s="7">
        <v>76</v>
      </c>
      <c r="Q5" s="66">
        <f>+O5/P5</f>
        <v>0.60526315789473684</v>
      </c>
      <c r="R5" s="67"/>
      <c r="S5" s="7">
        <v>25</v>
      </c>
      <c r="T5" s="7">
        <v>58</v>
      </c>
      <c r="U5" s="7">
        <f>+S5+T5</f>
        <v>83</v>
      </c>
      <c r="V5" s="65">
        <f>+U5/E5</f>
        <v>3.32</v>
      </c>
      <c r="W5" s="67"/>
      <c r="X5" s="7">
        <v>24</v>
      </c>
      <c r="Y5" s="65">
        <f>+X5/E5</f>
        <v>0.96</v>
      </c>
      <c r="Z5" s="67"/>
      <c r="AA5" s="7">
        <v>46</v>
      </c>
      <c r="AB5" s="68">
        <f>+AA5/E5</f>
        <v>1.84</v>
      </c>
      <c r="AC5" s="67"/>
      <c r="AD5" s="7">
        <v>16</v>
      </c>
      <c r="AE5" s="7">
        <v>19</v>
      </c>
      <c r="AF5" s="65">
        <f>+AE5/E5</f>
        <v>0.76</v>
      </c>
      <c r="AG5" s="7">
        <v>6</v>
      </c>
      <c r="AH5" s="67"/>
      <c r="AI5" s="7">
        <f>+(H5*2)+L5+O5</f>
        <v>122</v>
      </c>
      <c r="AJ5" s="65">
        <f>+AI5/E5</f>
        <v>4.88</v>
      </c>
      <c r="AK5" s="66">
        <f>+((X5*2)+U5+AD5+AI5-AE5)/F5</f>
        <v>0.81967213114754101</v>
      </c>
      <c r="AL5" s="67"/>
      <c r="AM5" s="7" t="s">
        <v>35</v>
      </c>
      <c r="AN5" s="7" t="s">
        <v>36</v>
      </c>
      <c r="AO5" s="1"/>
      <c r="AP5" s="7"/>
      <c r="AQ5" s="7"/>
      <c r="AR5" s="8"/>
      <c r="AS5" s="9"/>
      <c r="AT5" s="7"/>
      <c r="AU5" s="7"/>
      <c r="AV5" s="7"/>
      <c r="AW5" s="10"/>
      <c r="AX5" s="9"/>
      <c r="AY5" s="7"/>
      <c r="AZ5" s="11"/>
      <c r="BA5" s="7"/>
      <c r="BB5" s="7"/>
      <c r="BC5" s="64"/>
      <c r="BE5" s="7"/>
      <c r="BF5" s="9"/>
      <c r="BG5" s="9"/>
      <c r="BH5" s="66"/>
      <c r="BI5" s="9"/>
      <c r="BJ5" s="9"/>
      <c r="BK5" s="7"/>
      <c r="BR5" s="69"/>
      <c r="BY5" s="38"/>
    </row>
    <row r="6" spans="1:77" ht="16.95" customHeight="1" x14ac:dyDescent="0.3">
      <c r="A6" s="118" t="s">
        <v>32</v>
      </c>
      <c r="B6" s="119" t="s">
        <v>33</v>
      </c>
      <c r="C6" s="119" t="s">
        <v>37</v>
      </c>
      <c r="D6" s="120">
        <v>15</v>
      </c>
      <c r="E6" s="119">
        <v>35</v>
      </c>
      <c r="F6" s="121">
        <v>784</v>
      </c>
      <c r="G6" s="122">
        <f t="shared" ref="G6:G7" si="0">+F6/E6</f>
        <v>22.4</v>
      </c>
      <c r="H6" s="119">
        <v>117</v>
      </c>
      <c r="I6" s="119">
        <v>282</v>
      </c>
      <c r="J6" s="123">
        <f t="shared" ref="J6:J7" si="1">+H6/I6</f>
        <v>0.41489361702127658</v>
      </c>
      <c r="K6" s="119"/>
      <c r="L6" s="119"/>
      <c r="M6" s="119"/>
      <c r="N6" s="119"/>
      <c r="O6" s="119">
        <v>76</v>
      </c>
      <c r="P6" s="119">
        <v>123</v>
      </c>
      <c r="Q6" s="123">
        <f t="shared" ref="Q6:Q7" si="2">+O6/P6</f>
        <v>0.61788617886178865</v>
      </c>
      <c r="R6" s="119"/>
      <c r="S6" s="119">
        <v>47</v>
      </c>
      <c r="T6" s="119">
        <v>59</v>
      </c>
      <c r="U6" s="119">
        <f t="shared" ref="U6" si="3">+S6+T6</f>
        <v>106</v>
      </c>
      <c r="V6" s="122">
        <f t="shared" ref="V6:V7" si="4">+U6/E6</f>
        <v>3.0285714285714285</v>
      </c>
      <c r="W6" s="119"/>
      <c r="X6" s="119">
        <v>88</v>
      </c>
      <c r="Y6" s="122">
        <f t="shared" ref="Y6:Y7" si="5">+X6/E6</f>
        <v>2.5142857142857142</v>
      </c>
      <c r="Z6" s="119"/>
      <c r="AA6" s="119">
        <v>76</v>
      </c>
      <c r="AB6" s="124">
        <f t="shared" ref="AB6:AB7" si="6">+AA6/E6</f>
        <v>2.1714285714285713</v>
      </c>
      <c r="AC6" s="119"/>
      <c r="AD6" s="119">
        <v>44</v>
      </c>
      <c r="AE6" s="119">
        <v>101</v>
      </c>
      <c r="AF6" s="122">
        <f t="shared" ref="AF6" si="7">+AE6/E6</f>
        <v>2.8857142857142857</v>
      </c>
      <c r="AG6" s="119">
        <v>4</v>
      </c>
      <c r="AH6" s="119"/>
      <c r="AI6" s="119">
        <f t="shared" ref="AI6" si="8">+(H6*2)+L6+O6</f>
        <v>310</v>
      </c>
      <c r="AJ6" s="122">
        <f t="shared" ref="AJ6" si="9">+AI6/E6</f>
        <v>8.8571428571428577</v>
      </c>
      <c r="AK6" s="123">
        <f>+((X6*2)+U6+AD6+AI6-AE6)/F6</f>
        <v>0.68239795918367352</v>
      </c>
      <c r="AL6" s="119"/>
      <c r="AM6" s="119" t="s">
        <v>76</v>
      </c>
      <c r="AN6" s="119" t="s">
        <v>40</v>
      </c>
      <c r="AO6" s="1"/>
      <c r="AP6" s="7"/>
      <c r="AQ6" s="7"/>
      <c r="AR6" s="8"/>
      <c r="AS6" s="9"/>
      <c r="AT6" s="7"/>
      <c r="AU6" s="7"/>
      <c r="AV6" s="7"/>
      <c r="AW6" s="10"/>
      <c r="AX6" s="9"/>
      <c r="AY6" s="7"/>
      <c r="AZ6" s="11"/>
      <c r="BA6" s="7"/>
      <c r="BB6" s="7"/>
      <c r="BC6" s="64"/>
      <c r="BE6" s="7"/>
      <c r="BF6" s="9"/>
      <c r="BG6" s="9"/>
      <c r="BH6" s="66"/>
      <c r="BI6" s="9"/>
      <c r="BJ6" s="9"/>
      <c r="BK6" s="7"/>
      <c r="BR6" s="69"/>
      <c r="BY6" s="38"/>
    </row>
    <row r="7" spans="1:77" ht="16.95" customHeight="1" x14ac:dyDescent="0.3">
      <c r="A7" s="9" t="s">
        <v>32</v>
      </c>
      <c r="B7" s="7" t="s">
        <v>33</v>
      </c>
      <c r="C7" s="76" t="s">
        <v>84</v>
      </c>
      <c r="D7" s="19">
        <v>23</v>
      </c>
      <c r="E7" s="115"/>
      <c r="F7" s="77">
        <v>17</v>
      </c>
      <c r="G7" s="65" t="e">
        <f t="shared" si="0"/>
        <v>#DIV/0!</v>
      </c>
      <c r="H7" s="69">
        <v>1</v>
      </c>
      <c r="I7" s="69">
        <v>4</v>
      </c>
      <c r="J7" s="66">
        <f t="shared" si="1"/>
        <v>0.25</v>
      </c>
      <c r="K7" s="67"/>
      <c r="L7" s="7"/>
      <c r="M7" s="7"/>
      <c r="N7" s="67"/>
      <c r="O7" s="69">
        <f>7</f>
        <v>7</v>
      </c>
      <c r="P7" s="69">
        <v>12</v>
      </c>
      <c r="Q7" s="66">
        <f t="shared" si="2"/>
        <v>0.58333333333333337</v>
      </c>
      <c r="R7" s="67"/>
      <c r="S7" s="69">
        <v>1</v>
      </c>
      <c r="T7" s="69">
        <v>3</v>
      </c>
      <c r="U7" s="69">
        <v>4</v>
      </c>
      <c r="V7" s="65" t="e">
        <f t="shared" si="4"/>
        <v>#DIV/0!</v>
      </c>
      <c r="W7" s="67"/>
      <c r="X7" s="69">
        <v>2</v>
      </c>
      <c r="Y7" s="65" t="e">
        <f t="shared" si="5"/>
        <v>#DIV/0!</v>
      </c>
      <c r="Z7" s="67"/>
      <c r="AA7" s="69">
        <v>2</v>
      </c>
      <c r="AB7" s="68" t="e">
        <f t="shared" si="6"/>
        <v>#DIV/0!</v>
      </c>
      <c r="AC7" s="67"/>
      <c r="AD7" s="69">
        <v>3</v>
      </c>
      <c r="AE7" s="69">
        <v>4</v>
      </c>
      <c r="AF7" s="65"/>
      <c r="AG7" s="69">
        <v>1</v>
      </c>
      <c r="AH7" s="67"/>
      <c r="AI7" s="69">
        <v>9</v>
      </c>
      <c r="AJ7" s="65"/>
      <c r="AK7" s="66">
        <f>+((X7*2)+U7+AD7+AI7-AE7)/F7</f>
        <v>0.94117647058823528</v>
      </c>
      <c r="AL7" s="67"/>
      <c r="AM7" s="7" t="s">
        <v>85</v>
      </c>
      <c r="AN7" s="7" t="s">
        <v>58</v>
      </c>
      <c r="AO7" s="1"/>
      <c r="AP7" s="7"/>
      <c r="AQ7" s="7"/>
      <c r="AR7" s="8"/>
      <c r="AS7" s="9"/>
      <c r="AT7" s="10"/>
      <c r="AU7" s="7"/>
      <c r="AV7" s="7"/>
      <c r="AW7" s="7"/>
      <c r="AX7" s="9"/>
      <c r="AY7" s="7"/>
      <c r="AZ7" s="11"/>
      <c r="BA7" s="7"/>
      <c r="BB7" s="7"/>
      <c r="BC7" s="64"/>
      <c r="BE7" s="7"/>
      <c r="BF7" s="9"/>
      <c r="BG7" s="9"/>
      <c r="BH7" s="66"/>
      <c r="BI7" s="9"/>
      <c r="BJ7" s="9"/>
      <c r="BK7" s="7"/>
      <c r="BR7" s="69"/>
      <c r="BY7" s="38"/>
    </row>
    <row r="8" spans="1:77" ht="16.95" customHeight="1" x14ac:dyDescent="0.3">
      <c r="A8" s="118" t="s">
        <v>32</v>
      </c>
      <c r="B8" s="119" t="s">
        <v>33</v>
      </c>
      <c r="C8" s="119" t="s">
        <v>38</v>
      </c>
      <c r="D8" s="120">
        <v>10</v>
      </c>
      <c r="E8" s="119">
        <v>35</v>
      </c>
      <c r="F8" s="121">
        <v>1229</v>
      </c>
      <c r="G8" s="122">
        <f t="shared" ref="G8:G17" si="10">+F8/E8</f>
        <v>35.114285714285714</v>
      </c>
      <c r="H8" s="119">
        <v>158</v>
      </c>
      <c r="I8" s="119">
        <v>322</v>
      </c>
      <c r="J8" s="123">
        <f t="shared" ref="J8:J17" si="11">+H8/I8</f>
        <v>0.49068322981366458</v>
      </c>
      <c r="K8" s="119"/>
      <c r="L8" s="119"/>
      <c r="M8" s="119"/>
      <c r="N8" s="119"/>
      <c r="O8" s="119">
        <v>57</v>
      </c>
      <c r="P8" s="119">
        <v>102</v>
      </c>
      <c r="Q8" s="123">
        <f t="shared" ref="Q8:Q17" si="12">+O8/P8</f>
        <v>0.55882352941176472</v>
      </c>
      <c r="R8" s="119"/>
      <c r="S8" s="119">
        <v>35</v>
      </c>
      <c r="T8" s="119">
        <v>82</v>
      </c>
      <c r="U8" s="119">
        <f t="shared" ref="U8:U17" si="13">+S8+T8</f>
        <v>117</v>
      </c>
      <c r="V8" s="122">
        <f t="shared" ref="V8:V17" si="14">+U8/E8</f>
        <v>3.342857142857143</v>
      </c>
      <c r="W8" s="119"/>
      <c r="X8" s="119">
        <v>164</v>
      </c>
      <c r="Y8" s="122">
        <f t="shared" ref="Y8:Y17" si="15">+X8/E8</f>
        <v>4.6857142857142859</v>
      </c>
      <c r="Z8" s="119"/>
      <c r="AA8" s="119">
        <v>115</v>
      </c>
      <c r="AB8" s="124">
        <f t="shared" ref="AB8:AB17" si="16">+AA8/E8</f>
        <v>3.2857142857142856</v>
      </c>
      <c r="AC8" s="119"/>
      <c r="AD8" s="119">
        <v>52</v>
      </c>
      <c r="AE8" s="119">
        <v>129</v>
      </c>
      <c r="AF8" s="122">
        <f t="shared" ref="AF8:AF17" si="17">+AE8/E8</f>
        <v>3.6857142857142855</v>
      </c>
      <c r="AG8" s="119">
        <v>8</v>
      </c>
      <c r="AH8" s="119"/>
      <c r="AI8" s="119">
        <f t="shared" ref="AI8:AI17" si="18">+(H8*2)+L8+O8</f>
        <v>373</v>
      </c>
      <c r="AJ8" s="122">
        <f t="shared" ref="AJ8:AJ17" si="19">+AI8/E8</f>
        <v>10.657142857142857</v>
      </c>
      <c r="AK8" s="123">
        <f t="shared" ref="AK8:AK17" si="20">+((X8*2)+U8+AD8+AI8-AE8)/F8</f>
        <v>0.60292921074043937</v>
      </c>
      <c r="AL8" s="119"/>
      <c r="AM8" s="119" t="s">
        <v>39</v>
      </c>
      <c r="AN8" s="119" t="s">
        <v>40</v>
      </c>
      <c r="AO8" s="1"/>
      <c r="AP8" s="7"/>
      <c r="AQ8" s="7"/>
      <c r="AR8" s="8"/>
      <c r="AS8" s="9"/>
      <c r="AT8" s="7"/>
      <c r="AU8" s="7"/>
      <c r="AV8" s="7"/>
      <c r="AW8" s="10"/>
      <c r="AX8" s="9"/>
      <c r="AY8" s="7"/>
      <c r="AZ8" s="11"/>
      <c r="BA8" s="7"/>
      <c r="BB8" s="7"/>
      <c r="BC8" s="64"/>
      <c r="BE8" s="7"/>
      <c r="BF8" s="9"/>
      <c r="BG8" s="9"/>
      <c r="BH8" s="7"/>
      <c r="BI8" s="9"/>
      <c r="BJ8" s="9"/>
      <c r="BK8" s="7"/>
      <c r="BR8" s="69"/>
      <c r="BY8" s="38"/>
    </row>
    <row r="9" spans="1:77" ht="16.95" customHeight="1" x14ac:dyDescent="0.3">
      <c r="A9" s="9" t="s">
        <v>32</v>
      </c>
      <c r="B9" s="7" t="s">
        <v>33</v>
      </c>
      <c r="C9" s="7" t="s">
        <v>41</v>
      </c>
      <c r="D9" s="19">
        <v>12</v>
      </c>
      <c r="E9" s="7">
        <v>34</v>
      </c>
      <c r="F9" s="11">
        <v>709</v>
      </c>
      <c r="G9" s="65">
        <f t="shared" si="10"/>
        <v>20.852941176470587</v>
      </c>
      <c r="H9" s="7">
        <v>76</v>
      </c>
      <c r="I9" s="7">
        <v>173</v>
      </c>
      <c r="J9" s="66">
        <f t="shared" si="11"/>
        <v>0.43930635838150289</v>
      </c>
      <c r="K9" s="67"/>
      <c r="L9" s="7"/>
      <c r="M9" s="7"/>
      <c r="N9" s="67"/>
      <c r="O9" s="7">
        <v>48</v>
      </c>
      <c r="P9" s="7">
        <v>71</v>
      </c>
      <c r="Q9" s="66">
        <f t="shared" si="12"/>
        <v>0.676056338028169</v>
      </c>
      <c r="R9" s="67"/>
      <c r="S9" s="7">
        <v>57</v>
      </c>
      <c r="T9" s="7">
        <v>73</v>
      </c>
      <c r="U9" s="7">
        <f t="shared" si="13"/>
        <v>130</v>
      </c>
      <c r="V9" s="65">
        <f t="shared" si="14"/>
        <v>3.8235294117647061</v>
      </c>
      <c r="W9" s="67"/>
      <c r="X9" s="7">
        <v>71</v>
      </c>
      <c r="Y9" s="65">
        <f t="shared" si="15"/>
        <v>2.0882352941176472</v>
      </c>
      <c r="Z9" s="67"/>
      <c r="AA9" s="7">
        <v>80</v>
      </c>
      <c r="AB9" s="68">
        <f t="shared" si="16"/>
        <v>2.3529411764705883</v>
      </c>
      <c r="AC9" s="67"/>
      <c r="AD9" s="7">
        <v>47</v>
      </c>
      <c r="AE9" s="7">
        <v>58</v>
      </c>
      <c r="AF9" s="65">
        <f t="shared" si="17"/>
        <v>1.7058823529411764</v>
      </c>
      <c r="AG9" s="7">
        <v>7</v>
      </c>
      <c r="AH9" s="67"/>
      <c r="AI9" s="7">
        <f t="shared" si="18"/>
        <v>200</v>
      </c>
      <c r="AJ9" s="65">
        <f t="shared" si="19"/>
        <v>5.882352941176471</v>
      </c>
      <c r="AK9" s="66">
        <f t="shared" si="20"/>
        <v>0.65021156558533144</v>
      </c>
      <c r="AL9" s="67"/>
      <c r="AM9" s="7" t="s">
        <v>69</v>
      </c>
      <c r="AN9" s="7" t="s">
        <v>70</v>
      </c>
      <c r="AO9" s="1"/>
      <c r="AP9" s="7"/>
      <c r="AQ9" s="7"/>
      <c r="AR9" s="8"/>
      <c r="AS9" s="9"/>
      <c r="AT9" s="10"/>
      <c r="AU9" s="7"/>
      <c r="AV9" s="7"/>
      <c r="AW9" s="7"/>
      <c r="AX9" s="9"/>
      <c r="AY9" s="7"/>
      <c r="AZ9" s="11"/>
      <c r="BA9" s="20"/>
      <c r="BB9" s="7"/>
      <c r="BC9" s="64"/>
      <c r="BE9" s="76"/>
      <c r="BF9" s="9"/>
      <c r="BG9" s="9"/>
      <c r="BH9" s="66"/>
      <c r="BI9" s="9"/>
      <c r="BJ9" s="9"/>
      <c r="BK9" s="19"/>
      <c r="BR9" s="70"/>
      <c r="BY9" s="38"/>
    </row>
    <row r="10" spans="1:77" ht="16.95" customHeight="1" x14ac:dyDescent="0.3">
      <c r="A10" s="118" t="s">
        <v>32</v>
      </c>
      <c r="B10" s="119" t="s">
        <v>33</v>
      </c>
      <c r="C10" s="119" t="s">
        <v>42</v>
      </c>
      <c r="D10" s="120">
        <v>32</v>
      </c>
      <c r="E10" s="119">
        <v>18</v>
      </c>
      <c r="F10" s="121">
        <v>333</v>
      </c>
      <c r="G10" s="122">
        <f t="shared" si="10"/>
        <v>18.5</v>
      </c>
      <c r="H10" s="119">
        <v>70</v>
      </c>
      <c r="I10" s="119">
        <v>135</v>
      </c>
      <c r="J10" s="123">
        <f t="shared" si="11"/>
        <v>0.51851851851851849</v>
      </c>
      <c r="K10" s="119"/>
      <c r="L10" s="119"/>
      <c r="M10" s="119"/>
      <c r="N10" s="119"/>
      <c r="O10" s="119">
        <v>71</v>
      </c>
      <c r="P10" s="119">
        <v>109</v>
      </c>
      <c r="Q10" s="123">
        <f t="shared" si="12"/>
        <v>0.65137614678899081</v>
      </c>
      <c r="R10" s="119"/>
      <c r="S10" s="119">
        <v>27</v>
      </c>
      <c r="T10" s="119">
        <v>60</v>
      </c>
      <c r="U10" s="119">
        <f t="shared" si="13"/>
        <v>87</v>
      </c>
      <c r="V10" s="122">
        <f t="shared" si="14"/>
        <v>4.833333333333333</v>
      </c>
      <c r="W10" s="119"/>
      <c r="X10" s="119">
        <v>9</v>
      </c>
      <c r="Y10" s="122">
        <f t="shared" si="15"/>
        <v>0.5</v>
      </c>
      <c r="Z10" s="119"/>
      <c r="AA10" s="119">
        <v>56</v>
      </c>
      <c r="AB10" s="124">
        <f t="shared" si="16"/>
        <v>3.1111111111111112</v>
      </c>
      <c r="AC10" s="119"/>
      <c r="AD10" s="119">
        <v>14</v>
      </c>
      <c r="AE10" s="119">
        <v>36</v>
      </c>
      <c r="AF10" s="122">
        <f t="shared" si="17"/>
        <v>2</v>
      </c>
      <c r="AG10" s="119">
        <v>8</v>
      </c>
      <c r="AH10" s="119"/>
      <c r="AI10" s="119">
        <f t="shared" si="18"/>
        <v>211</v>
      </c>
      <c r="AJ10" s="122">
        <f t="shared" si="19"/>
        <v>11.722222222222221</v>
      </c>
      <c r="AK10" s="123">
        <f t="shared" si="20"/>
        <v>0.88288288288288286</v>
      </c>
      <c r="AL10" s="119"/>
      <c r="AM10" s="119" t="s">
        <v>71</v>
      </c>
      <c r="AN10" s="119" t="s">
        <v>46</v>
      </c>
      <c r="AO10" s="1"/>
      <c r="AP10" s="7"/>
      <c r="AQ10" s="7"/>
      <c r="AR10" s="8"/>
      <c r="AS10" s="9"/>
      <c r="AT10" s="10"/>
      <c r="AU10" s="7"/>
      <c r="AV10" s="7"/>
      <c r="AW10" s="7"/>
      <c r="AX10" s="26"/>
      <c r="AY10" s="7"/>
      <c r="AZ10" s="11"/>
      <c r="BA10" s="7"/>
      <c r="BB10" s="7"/>
      <c r="BC10" s="64"/>
      <c r="BE10" s="7"/>
      <c r="BF10" s="9"/>
      <c r="BG10" s="9"/>
      <c r="BH10" s="66"/>
      <c r="BI10" s="9"/>
      <c r="BJ10" s="9"/>
      <c r="BK10" s="7"/>
      <c r="BR10" s="69"/>
      <c r="BY10" s="38"/>
    </row>
    <row r="11" spans="1:77" ht="16.95" customHeight="1" x14ac:dyDescent="0.3">
      <c r="A11" s="9" t="s">
        <v>32</v>
      </c>
      <c r="B11" s="7" t="s">
        <v>33</v>
      </c>
      <c r="C11" s="7" t="s">
        <v>43</v>
      </c>
      <c r="D11" s="19">
        <v>30</v>
      </c>
      <c r="E11" s="7">
        <v>34</v>
      </c>
      <c r="F11" s="11">
        <v>1180</v>
      </c>
      <c r="G11" s="65">
        <f t="shared" si="10"/>
        <v>34.705882352941174</v>
      </c>
      <c r="H11" s="7">
        <v>180</v>
      </c>
      <c r="I11" s="7">
        <v>411</v>
      </c>
      <c r="J11" s="66">
        <f t="shared" si="11"/>
        <v>0.43795620437956206</v>
      </c>
      <c r="K11" s="67"/>
      <c r="L11" s="7">
        <v>0</v>
      </c>
      <c r="M11" s="7">
        <v>1</v>
      </c>
      <c r="N11" s="67"/>
      <c r="O11" s="7">
        <v>108</v>
      </c>
      <c r="P11" s="7">
        <v>161</v>
      </c>
      <c r="Q11" s="66">
        <f t="shared" si="12"/>
        <v>0.67080745341614911</v>
      </c>
      <c r="R11" s="67"/>
      <c r="S11" s="7">
        <v>62</v>
      </c>
      <c r="T11" s="7">
        <v>174</v>
      </c>
      <c r="U11" s="7">
        <f t="shared" si="13"/>
        <v>236</v>
      </c>
      <c r="V11" s="65">
        <f t="shared" si="14"/>
        <v>6.9411764705882355</v>
      </c>
      <c r="W11" s="67"/>
      <c r="X11" s="7">
        <v>65</v>
      </c>
      <c r="Y11" s="65">
        <f t="shared" si="15"/>
        <v>1.911764705882353</v>
      </c>
      <c r="Z11" s="67"/>
      <c r="AA11" s="7">
        <v>60</v>
      </c>
      <c r="AB11" s="68">
        <f t="shared" si="16"/>
        <v>1.7647058823529411</v>
      </c>
      <c r="AC11" s="67"/>
      <c r="AD11" s="7">
        <v>37</v>
      </c>
      <c r="AE11" s="7">
        <v>64</v>
      </c>
      <c r="AF11" s="65">
        <f t="shared" si="17"/>
        <v>1.8823529411764706</v>
      </c>
      <c r="AG11" s="7">
        <v>7</v>
      </c>
      <c r="AH11" s="67"/>
      <c r="AI11" s="7">
        <f t="shared" si="18"/>
        <v>468</v>
      </c>
      <c r="AJ11" s="65">
        <f t="shared" si="19"/>
        <v>13.764705882352942</v>
      </c>
      <c r="AK11" s="66">
        <f t="shared" si="20"/>
        <v>0.68389830508474581</v>
      </c>
      <c r="AL11" s="67"/>
      <c r="AM11" s="7" t="s">
        <v>72</v>
      </c>
      <c r="AN11" s="7" t="s">
        <v>46</v>
      </c>
      <c r="AO11" s="1"/>
      <c r="AP11" s="7"/>
      <c r="AQ11" s="7"/>
      <c r="AR11" s="8"/>
      <c r="AS11" s="9"/>
      <c r="AT11" s="10"/>
      <c r="AU11" s="7"/>
      <c r="AV11" s="7"/>
      <c r="AW11" s="7"/>
      <c r="AX11" s="9"/>
      <c r="AY11" s="7"/>
      <c r="AZ11" s="11"/>
      <c r="BA11" s="7"/>
      <c r="BB11" s="7"/>
      <c r="BC11" s="64"/>
      <c r="BE11" s="7"/>
      <c r="BF11" s="9"/>
      <c r="BG11" s="9"/>
      <c r="BH11" s="66"/>
      <c r="BI11" s="9"/>
      <c r="BJ11" s="9"/>
      <c r="BK11" s="7"/>
      <c r="BR11" s="69"/>
      <c r="BY11" s="38"/>
    </row>
    <row r="12" spans="1:77" ht="16.95" customHeight="1" x14ac:dyDescent="0.3">
      <c r="A12" s="118" t="s">
        <v>32</v>
      </c>
      <c r="B12" s="119" t="s">
        <v>33</v>
      </c>
      <c r="C12" s="119" t="s">
        <v>44</v>
      </c>
      <c r="D12" s="120">
        <v>24</v>
      </c>
      <c r="E12" s="119">
        <v>19</v>
      </c>
      <c r="F12" s="121">
        <v>178</v>
      </c>
      <c r="G12" s="122">
        <f t="shared" si="10"/>
        <v>9.3684210526315788</v>
      </c>
      <c r="H12" s="119">
        <v>27</v>
      </c>
      <c r="I12" s="119">
        <v>62</v>
      </c>
      <c r="J12" s="123">
        <f t="shared" si="11"/>
        <v>0.43548387096774194</v>
      </c>
      <c r="K12" s="119"/>
      <c r="L12" s="119"/>
      <c r="M12" s="119"/>
      <c r="N12" s="119"/>
      <c r="O12" s="119">
        <v>24</v>
      </c>
      <c r="P12" s="119">
        <v>44</v>
      </c>
      <c r="Q12" s="123">
        <f t="shared" si="12"/>
        <v>0.54545454545454541</v>
      </c>
      <c r="R12" s="119"/>
      <c r="S12" s="119">
        <v>9</v>
      </c>
      <c r="T12" s="119">
        <v>16</v>
      </c>
      <c r="U12" s="119">
        <f t="shared" si="13"/>
        <v>25</v>
      </c>
      <c r="V12" s="122">
        <f t="shared" si="14"/>
        <v>1.3157894736842106</v>
      </c>
      <c r="W12" s="119"/>
      <c r="X12" s="119">
        <v>22</v>
      </c>
      <c r="Y12" s="122">
        <f t="shared" si="15"/>
        <v>1.1578947368421053</v>
      </c>
      <c r="Z12" s="119"/>
      <c r="AA12" s="119">
        <v>29</v>
      </c>
      <c r="AB12" s="124">
        <f t="shared" si="16"/>
        <v>1.5263157894736843</v>
      </c>
      <c r="AC12" s="119"/>
      <c r="AD12" s="119">
        <v>8</v>
      </c>
      <c r="AE12" s="119">
        <v>18</v>
      </c>
      <c r="AF12" s="122">
        <f t="shared" si="17"/>
        <v>0.94736842105263153</v>
      </c>
      <c r="AG12" s="119"/>
      <c r="AH12" s="119"/>
      <c r="AI12" s="119">
        <f t="shared" si="18"/>
        <v>78</v>
      </c>
      <c r="AJ12" s="122">
        <f t="shared" si="19"/>
        <v>4.1052631578947372</v>
      </c>
      <c r="AK12" s="123">
        <f t="shared" si="20"/>
        <v>0.7696629213483146</v>
      </c>
      <c r="AL12" s="119"/>
      <c r="AM12" s="119" t="s">
        <v>73</v>
      </c>
      <c r="AN12" s="119" t="s">
        <v>46</v>
      </c>
      <c r="AO12" s="1"/>
      <c r="AP12" s="7"/>
      <c r="AQ12" s="7"/>
      <c r="AR12" s="8"/>
      <c r="AS12" s="9"/>
      <c r="AT12" s="10"/>
      <c r="AU12" s="7"/>
      <c r="AV12" s="7"/>
      <c r="AW12" s="7"/>
      <c r="AX12" s="9"/>
      <c r="AY12" s="7"/>
      <c r="AZ12" s="11"/>
      <c r="BA12" s="7"/>
      <c r="BB12" s="7"/>
      <c r="BC12" s="64"/>
      <c r="BE12" s="7"/>
      <c r="BF12" s="9"/>
      <c r="BG12" s="9"/>
      <c r="BH12" s="66"/>
      <c r="BI12" s="9"/>
      <c r="BJ12" s="9"/>
      <c r="BK12" s="7"/>
      <c r="BR12" s="69"/>
      <c r="BY12" s="38"/>
    </row>
    <row r="13" spans="1:77" ht="16.95" customHeight="1" x14ac:dyDescent="0.3">
      <c r="A13" s="9" t="s">
        <v>32</v>
      </c>
      <c r="B13" s="7" t="s">
        <v>33</v>
      </c>
      <c r="C13" s="7" t="s">
        <v>45</v>
      </c>
      <c r="D13" s="19">
        <v>31</v>
      </c>
      <c r="E13" s="7">
        <v>35</v>
      </c>
      <c r="F13" s="11">
        <v>1152</v>
      </c>
      <c r="G13" s="65">
        <f t="shared" si="10"/>
        <v>32.914285714285711</v>
      </c>
      <c r="H13" s="7">
        <v>248</v>
      </c>
      <c r="I13" s="7">
        <v>423</v>
      </c>
      <c r="J13" s="66">
        <f t="shared" si="11"/>
        <v>0.58628841607565008</v>
      </c>
      <c r="K13" s="67"/>
      <c r="L13" s="7"/>
      <c r="M13" s="7"/>
      <c r="N13" s="67"/>
      <c r="O13" s="7">
        <v>161</v>
      </c>
      <c r="P13" s="7">
        <v>241</v>
      </c>
      <c r="Q13" s="66">
        <f t="shared" si="12"/>
        <v>0.66804979253112029</v>
      </c>
      <c r="R13" s="67"/>
      <c r="S13" s="7">
        <v>110</v>
      </c>
      <c r="T13" s="7">
        <v>211</v>
      </c>
      <c r="U13" s="7">
        <f t="shared" si="13"/>
        <v>321</v>
      </c>
      <c r="V13" s="65">
        <f t="shared" si="14"/>
        <v>9.1714285714285708</v>
      </c>
      <c r="W13" s="67"/>
      <c r="X13" s="7">
        <v>99</v>
      </c>
      <c r="Y13" s="65">
        <f t="shared" si="15"/>
        <v>2.8285714285714287</v>
      </c>
      <c r="Z13" s="67"/>
      <c r="AA13" s="7">
        <v>125</v>
      </c>
      <c r="AB13" s="68">
        <f t="shared" si="16"/>
        <v>3.5714285714285716</v>
      </c>
      <c r="AC13" s="67"/>
      <c r="AD13" s="7">
        <v>18</v>
      </c>
      <c r="AE13" s="7">
        <v>80</v>
      </c>
      <c r="AF13" s="65">
        <f t="shared" si="17"/>
        <v>2.2857142857142856</v>
      </c>
      <c r="AG13" s="7">
        <v>19</v>
      </c>
      <c r="AH13" s="67"/>
      <c r="AI13" s="7">
        <f t="shared" si="18"/>
        <v>657</v>
      </c>
      <c r="AJ13" s="65">
        <f t="shared" si="19"/>
        <v>18.771428571428572</v>
      </c>
      <c r="AK13" s="66">
        <f t="shared" si="20"/>
        <v>0.96701388888888884</v>
      </c>
      <c r="AL13" s="67"/>
      <c r="AM13" s="7" t="s">
        <v>74</v>
      </c>
      <c r="AN13" s="7" t="s">
        <v>46</v>
      </c>
      <c r="AO13" s="1"/>
      <c r="AP13" s="7"/>
      <c r="AQ13" s="16"/>
      <c r="AR13" s="17"/>
      <c r="AS13" s="18"/>
      <c r="AT13" s="16"/>
      <c r="AU13" s="16"/>
      <c r="AV13" s="16"/>
      <c r="AW13" s="16"/>
      <c r="AX13" s="18"/>
      <c r="AY13" s="16"/>
      <c r="AZ13" s="16"/>
      <c r="BA13" s="16"/>
      <c r="BB13" s="7"/>
      <c r="BC13" s="64"/>
      <c r="BE13" s="7"/>
      <c r="BF13" s="9"/>
      <c r="BG13" s="9"/>
      <c r="BH13" s="66"/>
      <c r="BI13" s="9"/>
      <c r="BJ13" s="9"/>
      <c r="BK13" s="7"/>
      <c r="BR13" s="69"/>
      <c r="BY13" s="38"/>
    </row>
    <row r="14" spans="1:77" ht="16.95" customHeight="1" x14ac:dyDescent="0.3">
      <c r="A14" s="118" t="s">
        <v>32</v>
      </c>
      <c r="B14" s="119" t="s">
        <v>33</v>
      </c>
      <c r="C14" s="119" t="s">
        <v>47</v>
      </c>
      <c r="D14" s="120">
        <v>33</v>
      </c>
      <c r="E14" s="119">
        <v>23</v>
      </c>
      <c r="F14" s="121">
        <v>798</v>
      </c>
      <c r="G14" s="122">
        <f t="shared" si="10"/>
        <v>34.695652173913047</v>
      </c>
      <c r="H14" s="119">
        <v>149</v>
      </c>
      <c r="I14" s="119">
        <v>263</v>
      </c>
      <c r="J14" s="123">
        <f t="shared" si="11"/>
        <v>0.56653992395437258</v>
      </c>
      <c r="K14" s="119"/>
      <c r="L14" s="119">
        <v>0</v>
      </c>
      <c r="M14" s="119">
        <v>1</v>
      </c>
      <c r="N14" s="119"/>
      <c r="O14" s="119">
        <v>93</v>
      </c>
      <c r="P14" s="119">
        <v>137</v>
      </c>
      <c r="Q14" s="123">
        <f t="shared" si="12"/>
        <v>0.67883211678832112</v>
      </c>
      <c r="R14" s="119"/>
      <c r="S14" s="119">
        <v>59</v>
      </c>
      <c r="T14" s="119">
        <v>127</v>
      </c>
      <c r="U14" s="119">
        <f t="shared" si="13"/>
        <v>186</v>
      </c>
      <c r="V14" s="122">
        <f t="shared" si="14"/>
        <v>8.0869565217391308</v>
      </c>
      <c r="W14" s="119"/>
      <c r="X14" s="125">
        <v>52</v>
      </c>
      <c r="Y14" s="122">
        <f t="shared" si="15"/>
        <v>2.2608695652173911</v>
      </c>
      <c r="Z14" s="119"/>
      <c r="AA14" s="125">
        <v>186</v>
      </c>
      <c r="AB14" s="124">
        <f t="shared" si="16"/>
        <v>8.0869565217391308</v>
      </c>
      <c r="AC14" s="119"/>
      <c r="AD14" s="125">
        <v>15</v>
      </c>
      <c r="AE14" s="125">
        <v>73</v>
      </c>
      <c r="AF14" s="122">
        <f t="shared" si="17"/>
        <v>3.1739130434782608</v>
      </c>
      <c r="AG14" s="125">
        <v>2</v>
      </c>
      <c r="AH14" s="119"/>
      <c r="AI14" s="119">
        <f t="shared" si="18"/>
        <v>391</v>
      </c>
      <c r="AJ14" s="122">
        <f t="shared" si="19"/>
        <v>17</v>
      </c>
      <c r="AK14" s="123">
        <f t="shared" si="20"/>
        <v>0.7807017543859649</v>
      </c>
      <c r="AL14" s="119"/>
      <c r="AM14" s="119" t="s">
        <v>48</v>
      </c>
      <c r="AN14" s="119" t="s">
        <v>49</v>
      </c>
      <c r="AO14" s="1"/>
      <c r="AP14" s="7"/>
      <c r="AQ14" s="7"/>
      <c r="AR14" s="8"/>
      <c r="AS14" s="9"/>
      <c r="AT14" s="10"/>
      <c r="AU14" s="7"/>
      <c r="AV14" s="7"/>
      <c r="AW14" s="7"/>
      <c r="AX14" s="9"/>
      <c r="AY14" s="7"/>
      <c r="AZ14" s="11"/>
      <c r="BA14" s="7"/>
      <c r="BB14" s="7"/>
      <c r="BC14" s="64"/>
      <c r="BE14" s="7"/>
      <c r="BF14" s="7"/>
      <c r="BG14" s="7"/>
      <c r="BH14" s="7"/>
      <c r="BI14" s="9"/>
      <c r="BJ14" s="9"/>
      <c r="BK14" s="7"/>
      <c r="BR14" s="7"/>
      <c r="BY14" s="38"/>
    </row>
    <row r="15" spans="1:77" ht="16.95" customHeight="1" x14ac:dyDescent="0.3">
      <c r="A15" s="9" t="s">
        <v>32</v>
      </c>
      <c r="B15" s="7" t="s">
        <v>33</v>
      </c>
      <c r="C15" s="7" t="s">
        <v>50</v>
      </c>
      <c r="D15" s="19">
        <v>34</v>
      </c>
      <c r="E15" s="7">
        <v>34</v>
      </c>
      <c r="F15" s="11">
        <v>1040</v>
      </c>
      <c r="G15" s="65">
        <f t="shared" si="10"/>
        <v>30.588235294117649</v>
      </c>
      <c r="H15" s="7">
        <v>155</v>
      </c>
      <c r="I15" s="7">
        <v>350</v>
      </c>
      <c r="J15" s="66">
        <f t="shared" si="11"/>
        <v>0.44285714285714284</v>
      </c>
      <c r="K15" s="67"/>
      <c r="L15" s="7">
        <v>0</v>
      </c>
      <c r="M15" s="7">
        <v>1</v>
      </c>
      <c r="N15" s="67"/>
      <c r="O15" s="7">
        <v>131</v>
      </c>
      <c r="P15" s="7">
        <v>194</v>
      </c>
      <c r="Q15" s="66">
        <f t="shared" si="12"/>
        <v>0.67525773195876293</v>
      </c>
      <c r="R15" s="67"/>
      <c r="S15" s="7">
        <v>28</v>
      </c>
      <c r="T15" s="7">
        <v>78</v>
      </c>
      <c r="U15" s="7">
        <f t="shared" si="13"/>
        <v>106</v>
      </c>
      <c r="V15" s="65">
        <f t="shared" si="14"/>
        <v>3.1176470588235294</v>
      </c>
      <c r="W15" s="67"/>
      <c r="X15" s="7">
        <v>128</v>
      </c>
      <c r="Y15" s="65">
        <f t="shared" si="15"/>
        <v>3.7647058823529411</v>
      </c>
      <c r="Z15" s="67"/>
      <c r="AA15" s="7">
        <v>120</v>
      </c>
      <c r="AB15" s="68">
        <f t="shared" si="16"/>
        <v>3.5294117647058822</v>
      </c>
      <c r="AC15" s="67"/>
      <c r="AD15" s="7">
        <v>43</v>
      </c>
      <c r="AE15" s="7">
        <v>137</v>
      </c>
      <c r="AF15" s="65">
        <f t="shared" si="17"/>
        <v>4.0294117647058822</v>
      </c>
      <c r="AG15" s="7">
        <v>7</v>
      </c>
      <c r="AH15" s="67"/>
      <c r="AI15" s="7">
        <f t="shared" si="18"/>
        <v>441</v>
      </c>
      <c r="AJ15" s="65">
        <f t="shared" si="19"/>
        <v>12.970588235294118</v>
      </c>
      <c r="AK15" s="66">
        <f t="shared" si="20"/>
        <v>0.68173076923076925</v>
      </c>
      <c r="AL15" s="67"/>
      <c r="AM15" s="7" t="s">
        <v>75</v>
      </c>
      <c r="AN15" s="7" t="s">
        <v>58</v>
      </c>
      <c r="AO15" s="1"/>
      <c r="AP15" s="7"/>
      <c r="AQ15" s="7"/>
      <c r="AR15" s="8"/>
      <c r="AS15" s="9"/>
      <c r="AT15" s="10"/>
      <c r="AU15" s="7"/>
      <c r="AV15" s="7"/>
      <c r="AW15" s="7"/>
      <c r="AX15" s="9"/>
      <c r="AY15" s="7"/>
      <c r="AZ15" s="11"/>
      <c r="BA15" s="20"/>
      <c r="BB15" s="7"/>
      <c r="BC15" s="64"/>
      <c r="BE15" s="7"/>
      <c r="BF15" s="9"/>
      <c r="BG15" s="9"/>
      <c r="BH15" s="66"/>
      <c r="BI15" s="9"/>
      <c r="BJ15" s="9"/>
      <c r="BK15" s="7"/>
      <c r="BR15" s="7"/>
      <c r="BY15" s="38"/>
    </row>
    <row r="16" spans="1:77" ht="16.95" customHeight="1" x14ac:dyDescent="0.3">
      <c r="A16" s="118" t="s">
        <v>32</v>
      </c>
      <c r="B16" s="119" t="s">
        <v>33</v>
      </c>
      <c r="C16" s="119" t="s">
        <v>51</v>
      </c>
      <c r="D16" s="120">
        <v>5</v>
      </c>
      <c r="E16" s="119">
        <v>9</v>
      </c>
      <c r="F16" s="121">
        <v>34</v>
      </c>
      <c r="G16" s="122">
        <f t="shared" si="10"/>
        <v>3.7777777777777777</v>
      </c>
      <c r="H16" s="119">
        <v>3</v>
      </c>
      <c r="I16" s="119">
        <v>13</v>
      </c>
      <c r="J16" s="123">
        <f t="shared" si="11"/>
        <v>0.23076923076923078</v>
      </c>
      <c r="K16" s="119"/>
      <c r="L16" s="119">
        <v>0</v>
      </c>
      <c r="M16" s="119">
        <v>1</v>
      </c>
      <c r="N16" s="119"/>
      <c r="O16" s="119">
        <v>2</v>
      </c>
      <c r="P16" s="119">
        <v>3</v>
      </c>
      <c r="Q16" s="123">
        <f t="shared" si="12"/>
        <v>0.66666666666666663</v>
      </c>
      <c r="R16" s="119"/>
      <c r="S16" s="119">
        <v>0</v>
      </c>
      <c r="T16" s="119">
        <v>6</v>
      </c>
      <c r="U16" s="119">
        <f t="shared" si="13"/>
        <v>6</v>
      </c>
      <c r="V16" s="122">
        <f t="shared" si="14"/>
        <v>0.66666666666666663</v>
      </c>
      <c r="W16" s="119"/>
      <c r="X16" s="119">
        <v>6</v>
      </c>
      <c r="Y16" s="122">
        <f t="shared" si="15"/>
        <v>0.66666666666666663</v>
      </c>
      <c r="Z16" s="119"/>
      <c r="AA16" s="119">
        <v>5</v>
      </c>
      <c r="AB16" s="124">
        <f t="shared" si="16"/>
        <v>0.55555555555555558</v>
      </c>
      <c r="AC16" s="119"/>
      <c r="AD16" s="119">
        <v>2</v>
      </c>
      <c r="AE16" s="119">
        <v>6</v>
      </c>
      <c r="AF16" s="122">
        <f t="shared" si="17"/>
        <v>0.66666666666666663</v>
      </c>
      <c r="AG16" s="119">
        <v>5</v>
      </c>
      <c r="AH16" s="119"/>
      <c r="AI16" s="119">
        <f t="shared" si="18"/>
        <v>8</v>
      </c>
      <c r="AJ16" s="122">
        <f t="shared" si="19"/>
        <v>0.88888888888888884</v>
      </c>
      <c r="AK16" s="123">
        <f t="shared" si="20"/>
        <v>0.6470588235294118</v>
      </c>
      <c r="AL16" s="119"/>
      <c r="AM16" s="119" t="s">
        <v>76</v>
      </c>
      <c r="AN16" s="119" t="s">
        <v>77</v>
      </c>
      <c r="AO16" s="1"/>
      <c r="AP16" s="7"/>
      <c r="AQ16" s="7"/>
      <c r="AR16" s="8"/>
      <c r="AS16" s="9"/>
      <c r="AT16" s="7"/>
      <c r="AU16" s="7"/>
      <c r="AV16" s="7"/>
      <c r="AW16" s="10"/>
      <c r="AX16" s="9"/>
      <c r="AY16" s="7"/>
      <c r="AZ16" s="11"/>
      <c r="BA16" s="7"/>
      <c r="BB16" s="7"/>
      <c r="BC16" s="64"/>
      <c r="BE16" s="7"/>
      <c r="BF16" s="9"/>
      <c r="BG16" s="9"/>
      <c r="BH16" s="66"/>
      <c r="BI16" s="9"/>
      <c r="BJ16" s="9"/>
      <c r="BK16" s="7"/>
      <c r="BR16" s="69"/>
      <c r="BY16" s="38"/>
    </row>
    <row r="17" spans="1:77" ht="16.95" customHeight="1" x14ac:dyDescent="0.3">
      <c r="A17" s="9" t="s">
        <v>32</v>
      </c>
      <c r="B17" s="7" t="s">
        <v>33</v>
      </c>
      <c r="C17" s="7" t="s">
        <v>68</v>
      </c>
      <c r="D17" s="19">
        <v>11</v>
      </c>
      <c r="E17" s="7">
        <v>35</v>
      </c>
      <c r="F17" s="11">
        <v>641</v>
      </c>
      <c r="G17" s="65">
        <f t="shared" si="10"/>
        <v>18.314285714285713</v>
      </c>
      <c r="H17" s="7">
        <v>71</v>
      </c>
      <c r="I17" s="7">
        <v>164</v>
      </c>
      <c r="J17" s="66">
        <f t="shared" si="11"/>
        <v>0.43292682926829268</v>
      </c>
      <c r="K17" s="67"/>
      <c r="L17" s="7">
        <v>0</v>
      </c>
      <c r="M17" s="7">
        <v>6</v>
      </c>
      <c r="N17" s="67"/>
      <c r="O17" s="7">
        <v>39</v>
      </c>
      <c r="P17" s="7">
        <v>52</v>
      </c>
      <c r="Q17" s="66">
        <f t="shared" si="12"/>
        <v>0.75</v>
      </c>
      <c r="R17" s="67"/>
      <c r="S17" s="7">
        <v>18</v>
      </c>
      <c r="T17" s="7">
        <v>50</v>
      </c>
      <c r="U17" s="7">
        <f t="shared" si="13"/>
        <v>68</v>
      </c>
      <c r="V17" s="65">
        <f t="shared" si="14"/>
        <v>1.9428571428571428</v>
      </c>
      <c r="W17" s="67"/>
      <c r="X17" s="7">
        <v>66</v>
      </c>
      <c r="Y17" s="65">
        <f t="shared" si="15"/>
        <v>1.8857142857142857</v>
      </c>
      <c r="Z17" s="67"/>
      <c r="AA17" s="7">
        <v>42</v>
      </c>
      <c r="AB17" s="68">
        <f t="shared" si="16"/>
        <v>1.2</v>
      </c>
      <c r="AC17" s="67"/>
      <c r="AD17" s="7">
        <v>59</v>
      </c>
      <c r="AE17" s="7">
        <v>57</v>
      </c>
      <c r="AF17" s="65">
        <f t="shared" si="17"/>
        <v>1.6285714285714286</v>
      </c>
      <c r="AG17" s="7"/>
      <c r="AH17" s="67"/>
      <c r="AI17" s="7">
        <f t="shared" si="18"/>
        <v>181</v>
      </c>
      <c r="AJ17" s="65">
        <f t="shared" si="19"/>
        <v>5.1714285714285717</v>
      </c>
      <c r="AK17" s="66">
        <f t="shared" si="20"/>
        <v>0.5975039001560063</v>
      </c>
      <c r="AL17" s="67"/>
      <c r="AM17" s="7" t="s">
        <v>71</v>
      </c>
      <c r="AN17" s="7" t="s">
        <v>78</v>
      </c>
      <c r="AO17" s="1"/>
      <c r="AP17" s="7"/>
      <c r="AQ17" s="7"/>
      <c r="AR17" s="8"/>
      <c r="AS17" s="9"/>
      <c r="AT17" s="7"/>
      <c r="AU17" s="7"/>
      <c r="AV17" s="7"/>
      <c r="AW17" s="10"/>
      <c r="AX17" s="9"/>
      <c r="AY17" s="7"/>
      <c r="AZ17" s="11"/>
      <c r="BA17" s="7"/>
      <c r="BB17" s="7"/>
      <c r="BC17" s="64"/>
      <c r="BE17" s="7"/>
      <c r="BF17" s="9"/>
      <c r="BG17" s="9"/>
      <c r="BH17" s="66"/>
      <c r="BI17" s="9"/>
      <c r="BJ17" s="9"/>
      <c r="BK17" s="7"/>
      <c r="BR17" s="69"/>
      <c r="BY17" s="38"/>
    </row>
    <row r="18" spans="1:77" ht="16.95" customHeight="1" x14ac:dyDescent="0.3">
      <c r="A18" s="9" t="s">
        <v>32</v>
      </c>
      <c r="B18" s="7" t="s">
        <v>33</v>
      </c>
      <c r="C18" s="18" t="s">
        <v>88</v>
      </c>
      <c r="D18" s="19"/>
      <c r="E18" s="7"/>
      <c r="F18" s="77"/>
      <c r="G18" s="65"/>
      <c r="H18" s="18">
        <v>-2</v>
      </c>
      <c r="I18" s="69"/>
      <c r="J18" s="66"/>
      <c r="K18" s="7"/>
      <c r="L18" s="7"/>
      <c r="M18" s="7"/>
      <c r="N18" s="7"/>
      <c r="O18" s="18">
        <v>-1</v>
      </c>
      <c r="P18" s="69"/>
      <c r="Q18" s="66"/>
      <c r="R18" s="67"/>
      <c r="S18" s="69"/>
      <c r="T18" s="69"/>
      <c r="U18" s="69"/>
      <c r="V18" s="65"/>
      <c r="W18" s="67"/>
      <c r="X18" s="69"/>
      <c r="Y18" s="65"/>
      <c r="Z18" s="67"/>
      <c r="AA18" s="69"/>
      <c r="AB18" s="68"/>
      <c r="AC18" s="67"/>
      <c r="AD18" s="69"/>
      <c r="AE18" s="69"/>
      <c r="AF18" s="65"/>
      <c r="AG18" s="69"/>
      <c r="AH18" s="67"/>
      <c r="AI18" s="18">
        <v>-5</v>
      </c>
      <c r="AJ18" s="65"/>
      <c r="AK18" s="66"/>
      <c r="AL18" s="67"/>
      <c r="AM18" s="7"/>
      <c r="AN18" s="7"/>
      <c r="AO18" s="1"/>
      <c r="AP18" s="7"/>
      <c r="AQ18" s="7"/>
      <c r="AR18" s="8"/>
      <c r="AS18" s="9"/>
      <c r="AT18" s="7"/>
      <c r="AU18" s="7"/>
      <c r="AV18" s="7"/>
      <c r="AW18" s="10"/>
      <c r="AX18" s="9"/>
      <c r="AY18" s="7"/>
      <c r="AZ18" s="11"/>
      <c r="BA18" s="7"/>
      <c r="BB18" s="7"/>
      <c r="BC18" s="64"/>
      <c r="BE18" s="7"/>
      <c r="BF18" s="9"/>
      <c r="BG18" s="9"/>
      <c r="BH18" s="66"/>
      <c r="BI18" s="9"/>
      <c r="BJ18" s="9"/>
      <c r="BK18" s="7"/>
      <c r="BR18" s="69"/>
      <c r="BY18" s="38"/>
    </row>
    <row r="19" spans="1:77" x14ac:dyDescent="0.3">
      <c r="A19" s="1"/>
      <c r="B19" s="7"/>
      <c r="C19" s="1"/>
      <c r="D19" s="21"/>
      <c r="E19" s="1"/>
      <c r="F19" s="12" t="s">
        <v>52</v>
      </c>
      <c r="G19" s="1" t="s">
        <v>53</v>
      </c>
      <c r="H19" s="1" t="s">
        <v>53</v>
      </c>
      <c r="I19" s="1" t="s">
        <v>53</v>
      </c>
      <c r="J19" s="1" t="s">
        <v>53</v>
      </c>
      <c r="K19" s="43"/>
      <c r="L19" s="1" t="s">
        <v>53</v>
      </c>
      <c r="M19" s="1" t="s">
        <v>53</v>
      </c>
      <c r="N19" s="43"/>
      <c r="O19" s="1" t="s">
        <v>53</v>
      </c>
      <c r="P19" s="1" t="s">
        <v>53</v>
      </c>
      <c r="Q19" s="1" t="s">
        <v>53</v>
      </c>
      <c r="R19" s="43"/>
      <c r="S19" s="1" t="s">
        <v>53</v>
      </c>
      <c r="T19" s="1" t="s">
        <v>53</v>
      </c>
      <c r="U19" s="1" t="s">
        <v>53</v>
      </c>
      <c r="V19" s="1" t="s">
        <v>53</v>
      </c>
      <c r="W19" s="43"/>
      <c r="X19" s="1" t="s">
        <v>53</v>
      </c>
      <c r="Y19" s="1" t="s">
        <v>53</v>
      </c>
      <c r="Z19" s="43"/>
      <c r="AA19" s="1" t="s">
        <v>53</v>
      </c>
      <c r="AB19" s="15" t="s">
        <v>53</v>
      </c>
      <c r="AC19" s="43"/>
      <c r="AD19" s="1" t="s">
        <v>53</v>
      </c>
      <c r="AE19" s="1" t="s">
        <v>53</v>
      </c>
      <c r="AF19" s="1" t="s">
        <v>53</v>
      </c>
      <c r="AG19" s="1" t="s">
        <v>53</v>
      </c>
      <c r="AH19" s="43"/>
      <c r="AI19" s="1" t="s">
        <v>53</v>
      </c>
      <c r="AJ19" s="1" t="s">
        <v>53</v>
      </c>
      <c r="AK19" s="14" t="s">
        <v>53</v>
      </c>
      <c r="AL19" s="43"/>
      <c r="AM19" s="7"/>
      <c r="AN19" s="7"/>
      <c r="AO19" s="1"/>
      <c r="AP19" s="7"/>
      <c r="AQ19" s="16"/>
      <c r="AR19" s="17"/>
      <c r="AS19" s="18"/>
      <c r="AT19" s="16"/>
      <c r="AU19" s="16"/>
      <c r="AV19" s="16"/>
      <c r="AW19" s="16"/>
      <c r="AX19" s="18"/>
      <c r="AY19" s="16"/>
      <c r="AZ19" s="22"/>
      <c r="BA19" s="16"/>
      <c r="BB19" s="7"/>
      <c r="BC19" s="64"/>
      <c r="BE19" s="7"/>
      <c r="BF19" s="9"/>
      <c r="BG19" s="9"/>
      <c r="BH19" s="66"/>
      <c r="BI19" s="9"/>
      <c r="BJ19" s="9"/>
      <c r="BK19" s="7"/>
      <c r="BR19" s="69"/>
      <c r="BY19" s="38"/>
    </row>
    <row r="20" spans="1:77" x14ac:dyDescent="0.3">
      <c r="A20" s="29" t="s">
        <v>32</v>
      </c>
      <c r="B20" s="30" t="s">
        <v>33</v>
      </c>
      <c r="C20" s="30"/>
      <c r="D20" s="29"/>
      <c r="E20" s="28">
        <v>35</v>
      </c>
      <c r="F20" s="31">
        <f>SUM(F5:F19)</f>
        <v>8400</v>
      </c>
      <c r="G20" s="32"/>
      <c r="H20" s="31">
        <f t="shared" ref="H20:I20" si="21">SUM(H5:H19)</f>
        <v>1291</v>
      </c>
      <c r="I20" s="31">
        <f t="shared" si="21"/>
        <v>2671</v>
      </c>
      <c r="J20" s="33">
        <v>0.48399999999999999</v>
      </c>
      <c r="K20" s="34"/>
      <c r="L20" s="31">
        <f t="shared" ref="L20:M20" si="22">SUM(L5:L19)</f>
        <v>0</v>
      </c>
      <c r="M20" s="31">
        <f t="shared" si="22"/>
        <v>10</v>
      </c>
      <c r="N20" s="34"/>
      <c r="O20" s="31">
        <f t="shared" ref="O20:P20" si="23">SUM(O5:O19)</f>
        <v>862</v>
      </c>
      <c r="P20" s="31">
        <f t="shared" si="23"/>
        <v>1325</v>
      </c>
      <c r="Q20" s="33">
        <f>+O20/P20</f>
        <v>0.65056603773584909</v>
      </c>
      <c r="R20" s="34"/>
      <c r="S20" s="31">
        <f t="shared" ref="S20:U20" si="24">SUM(S5:S19)</f>
        <v>478</v>
      </c>
      <c r="T20" s="31">
        <f t="shared" si="24"/>
        <v>997</v>
      </c>
      <c r="U20" s="31">
        <f t="shared" si="24"/>
        <v>1475</v>
      </c>
      <c r="V20" s="32">
        <f t="shared" ref="V20" si="25">+U20/E20</f>
        <v>42.142857142857146</v>
      </c>
      <c r="W20" s="34"/>
      <c r="X20" s="31">
        <f>SUM(X5:X19)</f>
        <v>796</v>
      </c>
      <c r="Y20" s="32">
        <f t="shared" ref="Y20" si="26">+X20/E20</f>
        <v>22.742857142857144</v>
      </c>
      <c r="Z20" s="32"/>
      <c r="AA20" s="31">
        <f>SUM(AA5:AA19)</f>
        <v>942</v>
      </c>
      <c r="AB20" s="32">
        <f t="shared" ref="AB20" si="27">+AA20/E20</f>
        <v>26.914285714285715</v>
      </c>
      <c r="AC20" s="35"/>
      <c r="AD20" s="31">
        <f t="shared" ref="AD20:AE20" si="28">SUM(AD5:AD19)</f>
        <v>358</v>
      </c>
      <c r="AE20" s="31">
        <f t="shared" si="28"/>
        <v>782</v>
      </c>
      <c r="AF20" s="32">
        <f t="shared" ref="AF20" si="29">+AE20/E20</f>
        <v>22.342857142857142</v>
      </c>
      <c r="AG20" s="31">
        <f>SUM(AG5:AG19)</f>
        <v>74</v>
      </c>
      <c r="AH20" s="34"/>
      <c r="AI20" s="31">
        <f>SUM(AI5:AI19)</f>
        <v>3444</v>
      </c>
      <c r="AJ20" s="32">
        <f t="shared" ref="AJ20" si="30">+AI20/E20</f>
        <v>98.4</v>
      </c>
      <c r="AK20" s="33">
        <f t="shared" ref="AK20" si="31">+((X20*2)+U20+AD20+AI20-AE20)/F20</f>
        <v>0.72464285714285714</v>
      </c>
      <c r="AL20" s="1"/>
      <c r="AM20" s="7"/>
      <c r="AN20" s="7"/>
      <c r="AO20" s="1"/>
      <c r="AP20" s="7"/>
      <c r="AQ20" s="7"/>
      <c r="AR20" s="8"/>
      <c r="AS20" s="9"/>
      <c r="AT20" s="7"/>
      <c r="AU20" s="7"/>
      <c r="AV20" s="7"/>
      <c r="AW20" s="10"/>
      <c r="AX20" s="9"/>
      <c r="AY20" s="7"/>
      <c r="AZ20" s="11"/>
      <c r="BA20" s="7"/>
      <c r="BB20" s="7"/>
      <c r="BC20" s="64"/>
      <c r="BE20" s="1"/>
      <c r="BF20" s="1"/>
      <c r="BG20" s="1"/>
      <c r="BH20" s="1"/>
      <c r="BI20" s="21"/>
      <c r="BJ20" s="21"/>
      <c r="BK20" s="1"/>
      <c r="BR20" s="1"/>
      <c r="BY20" s="38"/>
    </row>
    <row r="21" spans="1:77" x14ac:dyDescent="0.3">
      <c r="A21" s="38"/>
      <c r="B21" s="38"/>
      <c r="C21" s="38"/>
      <c r="D21" s="52"/>
      <c r="E21" s="7">
        <v>35</v>
      </c>
      <c r="F21" s="52" t="s">
        <v>66</v>
      </c>
      <c r="G21" s="104">
        <f>35*240</f>
        <v>8400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52" t="s">
        <v>86</v>
      </c>
      <c r="AJ21" s="52"/>
      <c r="AK21" s="52"/>
      <c r="AL21" s="1"/>
      <c r="AM21" s="7"/>
      <c r="AN21" s="7"/>
      <c r="AO21" s="1"/>
      <c r="AP21" s="7"/>
      <c r="AQ21" s="7"/>
      <c r="AR21" s="8"/>
      <c r="AS21" s="9"/>
      <c r="AT21" s="7"/>
      <c r="AU21" s="7"/>
      <c r="AV21" s="7"/>
      <c r="AW21" s="10"/>
      <c r="AX21" s="9"/>
      <c r="AY21" s="7"/>
      <c r="AZ21" s="11"/>
      <c r="BA21" s="7"/>
      <c r="BB21" s="7"/>
      <c r="BC21" s="64"/>
      <c r="BE21" s="48"/>
      <c r="BF21" s="48"/>
      <c r="BG21" s="48"/>
      <c r="BH21" s="49"/>
      <c r="BI21" s="82"/>
      <c r="BJ21" s="82"/>
      <c r="BK21" s="1"/>
      <c r="BR21" s="50"/>
      <c r="BY21" s="38"/>
    </row>
    <row r="22" spans="1:77" x14ac:dyDescent="0.3">
      <c r="A22" s="1"/>
      <c r="B22" s="1"/>
      <c r="C22" s="1"/>
      <c r="D22" s="9" t="s">
        <v>67</v>
      </c>
      <c r="E22" s="7">
        <v>0</v>
      </c>
      <c r="F22" s="7" t="s">
        <v>79</v>
      </c>
      <c r="G22" s="7">
        <v>0</v>
      </c>
      <c r="H22" s="45">
        <f>SUM(G21:G22)</f>
        <v>8400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7">
        <f>+H20*2</f>
        <v>2582</v>
      </c>
      <c r="AJ22" s="72" t="s">
        <v>80</v>
      </c>
      <c r="AK22" s="1"/>
      <c r="AL22" s="1"/>
      <c r="AM22" s="7"/>
      <c r="AN22" s="7"/>
      <c r="AO22" s="1"/>
      <c r="AP22" s="7"/>
      <c r="AQ22" s="7"/>
      <c r="AR22" s="8"/>
      <c r="AS22" s="9"/>
      <c r="AT22" s="7"/>
      <c r="AU22" s="7"/>
      <c r="AV22" s="7"/>
      <c r="AW22" s="10"/>
      <c r="AX22" s="9"/>
      <c r="AY22" s="7"/>
      <c r="AZ22" s="11"/>
      <c r="BA22" s="7"/>
      <c r="BB22" s="7"/>
      <c r="BC22" s="64"/>
      <c r="BE22" s="1"/>
      <c r="BF22" s="1"/>
      <c r="BG22" s="1"/>
      <c r="BH22" s="83"/>
      <c r="BI22" s="84"/>
      <c r="BJ22" s="84"/>
      <c r="BK22" s="1"/>
      <c r="BR22" s="1"/>
      <c r="BY22" s="38"/>
    </row>
    <row r="23" spans="1:77" x14ac:dyDescent="0.3">
      <c r="A23" s="1"/>
      <c r="B23" s="117"/>
      <c r="C23" s="75"/>
      <c r="D23" s="36"/>
      <c r="E23" s="37"/>
      <c r="F23" s="37"/>
      <c r="G23" s="37"/>
      <c r="H23" s="37"/>
      <c r="I23" s="3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23"/>
      <c r="AF23" s="3"/>
      <c r="AG23" s="3"/>
      <c r="AH23" s="19"/>
      <c r="AI23" s="69">
        <f>+L20*1</f>
        <v>0</v>
      </c>
      <c r="AJ23" s="72" t="s">
        <v>81</v>
      </c>
      <c r="AK23" s="3"/>
      <c r="AL23" s="1"/>
      <c r="AM23" s="7"/>
      <c r="AN23" s="7"/>
      <c r="AO23" s="1"/>
      <c r="AP23" s="7"/>
      <c r="AQ23" s="7"/>
      <c r="AR23" s="8"/>
      <c r="AS23" s="9"/>
      <c r="AT23" s="7"/>
      <c r="AU23" s="7"/>
      <c r="AV23" s="7"/>
      <c r="AW23" s="10"/>
      <c r="AX23" s="9"/>
      <c r="AY23" s="7"/>
      <c r="AZ23" s="11"/>
      <c r="BA23" s="7"/>
      <c r="BB23" s="7"/>
      <c r="BC23" s="64"/>
      <c r="BE23" s="36"/>
      <c r="BF23" s="36"/>
      <c r="BG23" s="36"/>
      <c r="BH23" s="80"/>
      <c r="BI23" s="19"/>
      <c r="BJ23" s="19"/>
      <c r="BK23" s="1"/>
      <c r="BL23" s="20"/>
      <c r="BM23" s="20"/>
      <c r="BN23" s="20"/>
      <c r="BO23" s="80"/>
      <c r="BP23" s="36"/>
      <c r="BQ23" s="36"/>
      <c r="BR23" s="38"/>
      <c r="BS23" s="38"/>
      <c r="BT23" s="38"/>
      <c r="BU23" s="38"/>
      <c r="BV23" s="38"/>
      <c r="BW23" s="38"/>
      <c r="BX23" s="38"/>
      <c r="BY23" s="38"/>
    </row>
    <row r="24" spans="1:77" x14ac:dyDescent="0.3">
      <c r="A24" s="1"/>
      <c r="B24" s="1"/>
      <c r="C24" s="38"/>
      <c r="D24" s="3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23"/>
      <c r="AF24" s="24"/>
      <c r="AG24" s="25"/>
      <c r="AH24" s="19"/>
      <c r="AI24" s="70">
        <f>+O20</f>
        <v>862</v>
      </c>
      <c r="AJ24" s="73" t="s">
        <v>82</v>
      </c>
      <c r="AK24" s="19"/>
      <c r="AL24" s="1"/>
      <c r="AM24" s="7"/>
      <c r="AN24" s="7"/>
      <c r="AO24" s="1"/>
      <c r="AP24" s="7"/>
      <c r="AQ24" s="7"/>
      <c r="AR24" s="8"/>
      <c r="AS24" s="9"/>
      <c r="AT24" s="7"/>
      <c r="AU24" s="7"/>
      <c r="AV24" s="7"/>
      <c r="AW24" s="10"/>
      <c r="AX24" s="9"/>
      <c r="AY24" s="7"/>
      <c r="AZ24" s="11"/>
      <c r="BA24" s="7"/>
      <c r="BB24" s="7"/>
      <c r="BC24" s="64"/>
      <c r="BE24" s="48"/>
      <c r="BF24" s="48"/>
      <c r="BG24" s="48"/>
      <c r="BH24" s="48"/>
      <c r="BI24" s="48"/>
      <c r="BJ24" s="4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77" x14ac:dyDescent="0.3">
      <c r="A25" s="1"/>
      <c r="B25" s="1"/>
      <c r="C25" s="1"/>
      <c r="D25" s="2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3"/>
      <c r="AF25" s="24"/>
      <c r="AG25" s="25"/>
      <c r="AH25" s="19"/>
      <c r="AI25" s="70">
        <f>SUM(AI22:AI24)</f>
        <v>3444</v>
      </c>
      <c r="AJ25" s="74" t="s">
        <v>83</v>
      </c>
      <c r="AK25" s="19"/>
      <c r="AL25" s="1"/>
      <c r="AM25" s="7"/>
      <c r="AN25" s="7"/>
      <c r="AO25" s="1"/>
      <c r="AP25" s="7"/>
      <c r="AQ25" s="7"/>
      <c r="AR25" s="8"/>
      <c r="AS25" s="9"/>
      <c r="AT25" s="10"/>
      <c r="AU25" s="7"/>
      <c r="AV25" s="7"/>
      <c r="AW25" s="7"/>
      <c r="AX25" s="9"/>
      <c r="AY25" s="7"/>
      <c r="AZ25" s="11"/>
      <c r="BA25" s="7"/>
      <c r="BB25" s="7"/>
      <c r="BC25" s="64"/>
      <c r="BE25" s="76"/>
      <c r="BF25" s="9"/>
      <c r="BG25" s="9"/>
      <c r="BH25" s="66"/>
      <c r="BI25" s="9"/>
      <c r="BJ25" s="9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77" x14ac:dyDescent="0.3">
      <c r="A26" s="1"/>
      <c r="B26" s="1"/>
      <c r="C26" s="1"/>
      <c r="D26" s="2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3"/>
      <c r="AF26" s="24"/>
      <c r="AG26" s="25"/>
      <c r="AH26" s="19"/>
      <c r="AI26" s="24"/>
      <c r="AJ26" s="25"/>
      <c r="AK26" s="19"/>
      <c r="AL26" s="1"/>
      <c r="AM26" s="7"/>
      <c r="AN26" s="7"/>
      <c r="AO26" s="1"/>
      <c r="AP26" s="7"/>
      <c r="AQ26" s="7"/>
      <c r="AR26" s="8"/>
      <c r="AS26" s="9"/>
      <c r="AT26" s="7"/>
      <c r="AU26" s="7"/>
      <c r="AV26" s="7"/>
      <c r="AW26" s="10"/>
      <c r="AX26" s="26"/>
      <c r="AY26" s="7"/>
      <c r="AZ26" s="11"/>
      <c r="BA26" s="7"/>
      <c r="BB26" s="7"/>
      <c r="BC26" s="64"/>
      <c r="BE26" s="7"/>
      <c r="BF26" s="9"/>
      <c r="BG26" s="9"/>
      <c r="BH26" s="66"/>
      <c r="BI26" s="9"/>
      <c r="BJ26" s="9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</row>
    <row r="27" spans="1:77" x14ac:dyDescent="0.3">
      <c r="A27" s="1"/>
      <c r="B27" s="1"/>
      <c r="C27" s="1"/>
      <c r="D27" s="2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7"/>
      <c r="AN27" s="7"/>
      <c r="AO27" s="1"/>
      <c r="AP27" s="7"/>
      <c r="AQ27" s="7"/>
      <c r="AR27" s="8"/>
      <c r="AS27" s="9"/>
      <c r="AT27" s="7"/>
      <c r="AU27" s="7"/>
      <c r="AV27" s="7"/>
      <c r="AW27" s="10"/>
      <c r="AX27" s="9"/>
      <c r="AY27" s="7"/>
      <c r="AZ27" s="11"/>
      <c r="BA27" s="20"/>
      <c r="BB27" s="7"/>
      <c r="BC27" s="64"/>
      <c r="BE27" s="7"/>
      <c r="BF27" s="9"/>
      <c r="BG27" s="9"/>
      <c r="BH27" s="66"/>
      <c r="BI27" s="9"/>
      <c r="BJ27" s="9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</row>
    <row r="28" spans="1:77" ht="21" x14ac:dyDescent="0.4">
      <c r="A28" s="86" t="s">
        <v>0</v>
      </c>
      <c r="B28" s="105"/>
      <c r="C28" s="86"/>
      <c r="D28" s="86" t="s">
        <v>89</v>
      </c>
      <c r="E28" s="1"/>
      <c r="AO28" s="1"/>
      <c r="AP28" s="7"/>
      <c r="AQ28" s="7"/>
      <c r="AR28" s="8"/>
      <c r="AS28" s="9"/>
      <c r="AT28" s="7"/>
      <c r="AU28" s="7"/>
      <c r="AV28" s="7"/>
      <c r="AW28" s="10"/>
      <c r="AX28" s="9"/>
      <c r="AY28" s="7"/>
      <c r="AZ28" s="11"/>
      <c r="BA28" s="7"/>
      <c r="BB28" s="7"/>
      <c r="BC28" s="64"/>
      <c r="BE28" s="7"/>
      <c r="BF28" s="9"/>
      <c r="BG28" s="9"/>
      <c r="BH28" s="66"/>
      <c r="BI28" s="9"/>
      <c r="BJ28" s="9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</row>
    <row r="29" spans="1:77" x14ac:dyDescent="0.3">
      <c r="AO29" s="1"/>
      <c r="AP29" s="7"/>
      <c r="AQ29" s="16"/>
      <c r="AR29" s="17"/>
      <c r="AS29" s="18"/>
      <c r="AT29" s="16"/>
      <c r="AU29" s="16"/>
      <c r="AV29" s="16"/>
      <c r="AW29" s="16"/>
      <c r="AX29" s="18"/>
      <c r="AY29" s="16"/>
      <c r="AZ29" s="22"/>
      <c r="BA29" s="16"/>
      <c r="BB29" s="7"/>
      <c r="BC29" s="64"/>
      <c r="BE29" s="7"/>
      <c r="BF29" s="9"/>
      <c r="BG29" s="9"/>
      <c r="BH29" s="7"/>
      <c r="BI29" s="9"/>
      <c r="BJ29" s="9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</row>
    <row r="30" spans="1:77" x14ac:dyDescent="0.3">
      <c r="AO30" s="1"/>
      <c r="AP30" s="7"/>
      <c r="AQ30" s="7"/>
      <c r="AR30" s="8"/>
      <c r="AS30" s="9"/>
      <c r="AT30" s="10"/>
      <c r="AU30" s="7"/>
      <c r="AV30" s="7"/>
      <c r="AW30" s="7"/>
      <c r="AX30" s="9"/>
      <c r="AY30" s="7"/>
      <c r="AZ30" s="11"/>
      <c r="BA30" s="7"/>
      <c r="BB30" s="7"/>
      <c r="BC30" s="64"/>
      <c r="BE30" s="76"/>
      <c r="BF30" s="9"/>
      <c r="BG30" s="9"/>
      <c r="BH30" s="66"/>
      <c r="BI30" s="9"/>
      <c r="BJ30" s="9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</row>
    <row r="31" spans="1:77" x14ac:dyDescent="0.3">
      <c r="A31" s="5" t="s">
        <v>1</v>
      </c>
      <c r="B31" s="6" t="s">
        <v>2</v>
      </c>
      <c r="C31" s="6" t="s">
        <v>3</v>
      </c>
      <c r="D31" s="6" t="s">
        <v>65</v>
      </c>
      <c r="E31" s="6" t="s">
        <v>4</v>
      </c>
      <c r="F31" s="6" t="s">
        <v>5</v>
      </c>
      <c r="G31" s="6" t="s">
        <v>6</v>
      </c>
      <c r="H31" s="6" t="s">
        <v>7</v>
      </c>
      <c r="I31" s="6" t="s">
        <v>8</v>
      </c>
      <c r="J31" s="6" t="s">
        <v>9</v>
      </c>
      <c r="K31" s="42"/>
      <c r="L31" s="6" t="s">
        <v>10</v>
      </c>
      <c r="M31" s="6" t="s">
        <v>11</v>
      </c>
      <c r="N31" s="42"/>
      <c r="O31" s="6" t="s">
        <v>12</v>
      </c>
      <c r="P31" s="6" t="s">
        <v>13</v>
      </c>
      <c r="Q31" s="6" t="s">
        <v>14</v>
      </c>
      <c r="R31" s="42"/>
      <c r="S31" s="6" t="s">
        <v>15</v>
      </c>
      <c r="T31" s="6" t="s">
        <v>16</v>
      </c>
      <c r="U31" s="6" t="s">
        <v>17</v>
      </c>
      <c r="V31" s="6" t="s">
        <v>18</v>
      </c>
      <c r="W31" s="42"/>
      <c r="X31" s="6" t="s">
        <v>19</v>
      </c>
      <c r="Y31" s="6" t="s">
        <v>20</v>
      </c>
      <c r="Z31" s="42"/>
      <c r="AA31" s="6" t="s">
        <v>21</v>
      </c>
      <c r="AB31" s="6" t="s">
        <v>22</v>
      </c>
      <c r="AC31" s="42"/>
      <c r="AD31" s="6" t="s">
        <v>23</v>
      </c>
      <c r="AE31" s="6" t="s">
        <v>24</v>
      </c>
      <c r="AF31" s="6" t="s">
        <v>25</v>
      </c>
      <c r="AG31" s="6" t="s">
        <v>26</v>
      </c>
      <c r="AH31" s="42"/>
      <c r="AI31" s="6" t="s">
        <v>27</v>
      </c>
      <c r="AJ31" s="6" t="s">
        <v>28</v>
      </c>
      <c r="AK31" s="6" t="s">
        <v>29</v>
      </c>
      <c r="AL31" s="43"/>
      <c r="AM31" s="6" t="s">
        <v>30</v>
      </c>
      <c r="AN31" s="6" t="s">
        <v>31</v>
      </c>
      <c r="AO31" s="1"/>
      <c r="AP31" s="7"/>
      <c r="AQ31" s="7"/>
      <c r="AR31" s="8"/>
      <c r="AS31" s="9"/>
      <c r="AT31" s="10"/>
      <c r="AU31" s="7"/>
      <c r="AV31" s="7"/>
      <c r="AW31" s="7"/>
      <c r="AX31" s="9"/>
      <c r="AY31" s="7"/>
      <c r="AZ31" s="11"/>
      <c r="BA31" s="7"/>
      <c r="BB31" s="7"/>
      <c r="BC31" s="64"/>
      <c r="BE31" s="7"/>
      <c r="BF31" s="9"/>
      <c r="BG31" s="9"/>
      <c r="BH31" s="66"/>
      <c r="BI31" s="9"/>
      <c r="BJ31" s="9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</row>
    <row r="32" spans="1:77" ht="16.95" customHeight="1" x14ac:dyDescent="0.3">
      <c r="A32" s="9" t="s">
        <v>32</v>
      </c>
      <c r="B32" s="7" t="s">
        <v>33</v>
      </c>
      <c r="C32" s="7" t="s">
        <v>34</v>
      </c>
      <c r="D32" s="19">
        <v>22</v>
      </c>
      <c r="E32" s="7">
        <v>3</v>
      </c>
      <c r="F32" s="11">
        <v>46</v>
      </c>
      <c r="G32" s="65">
        <f t="shared" ref="G32:G41" si="32">+F32/E32</f>
        <v>15.333333333333334</v>
      </c>
      <c r="H32" s="7">
        <v>5</v>
      </c>
      <c r="I32" s="7">
        <v>7</v>
      </c>
      <c r="J32" s="66">
        <f t="shared" ref="J32:J41" si="33">+H32/I32</f>
        <v>0.7142857142857143</v>
      </c>
      <c r="K32" s="7"/>
      <c r="L32" s="7"/>
      <c r="M32" s="7"/>
      <c r="N32" s="7"/>
      <c r="O32" s="7">
        <v>6</v>
      </c>
      <c r="P32" s="7">
        <v>11</v>
      </c>
      <c r="Q32" s="66">
        <f t="shared" ref="Q32:Q41" si="34">+O32/P32</f>
        <v>0.54545454545454541</v>
      </c>
      <c r="R32" s="7"/>
      <c r="S32" s="7">
        <v>2</v>
      </c>
      <c r="T32" s="7">
        <v>10</v>
      </c>
      <c r="U32" s="7">
        <f t="shared" ref="U32" si="35">SUM(S32:T32)</f>
        <v>12</v>
      </c>
      <c r="V32" s="65">
        <f t="shared" ref="V32:V41" si="36">+U32/E32</f>
        <v>4</v>
      </c>
      <c r="W32" s="7"/>
      <c r="X32" s="7">
        <v>5</v>
      </c>
      <c r="Y32" s="65">
        <f t="shared" ref="Y32:Y41" si="37">+X32/E32</f>
        <v>1.6666666666666667</v>
      </c>
      <c r="Z32" s="7"/>
      <c r="AA32" s="7">
        <v>4</v>
      </c>
      <c r="AB32" s="68">
        <f t="shared" ref="AB32:AB41" si="38">+AA32/E32</f>
        <v>1.3333333333333333</v>
      </c>
      <c r="AC32" s="7"/>
      <c r="AD32" s="7">
        <v>4</v>
      </c>
      <c r="AE32" s="7">
        <v>1</v>
      </c>
      <c r="AF32" s="65">
        <f t="shared" ref="AF32:AF41" si="39">+AE32/E32</f>
        <v>0.33333333333333331</v>
      </c>
      <c r="AG32" s="7">
        <v>0</v>
      </c>
      <c r="AH32" s="7"/>
      <c r="AI32" s="7">
        <f t="shared" ref="AI32:AI41" si="40">+(2*H32)+(1*L32)+(O32)</f>
        <v>16</v>
      </c>
      <c r="AJ32" s="65">
        <f t="shared" ref="AJ32:AJ41" si="41">+AI32/E32</f>
        <v>5.333333333333333</v>
      </c>
      <c r="AK32" s="66">
        <f t="shared" ref="AK32:AK41" si="42">(+(AI32)+(U32)+(2*X32)+(AD32)-(AE32))/F32</f>
        <v>0.89130434782608692</v>
      </c>
      <c r="AL32" s="7"/>
      <c r="AM32" s="7" t="s">
        <v>35</v>
      </c>
      <c r="AN32" s="7" t="s">
        <v>36</v>
      </c>
      <c r="AO32" s="1"/>
      <c r="AP32" s="7"/>
      <c r="AQ32" s="7"/>
      <c r="AR32" s="8"/>
      <c r="AS32" s="9"/>
      <c r="AT32" s="10"/>
      <c r="AU32" s="7"/>
      <c r="AV32" s="7"/>
      <c r="AW32" s="7"/>
      <c r="AX32" s="9"/>
      <c r="AY32" s="7"/>
      <c r="AZ32" s="11"/>
      <c r="BA32" s="7"/>
      <c r="BB32" s="7"/>
      <c r="BC32" s="64"/>
      <c r="BE32" s="7"/>
      <c r="BF32" s="9"/>
      <c r="BG32" s="9"/>
      <c r="BH32" s="66"/>
      <c r="BI32" s="9"/>
      <c r="BJ32" s="9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</row>
    <row r="33" spans="1:77" ht="16.95" customHeight="1" x14ac:dyDescent="0.3">
      <c r="A33" s="118" t="s">
        <v>32</v>
      </c>
      <c r="B33" s="119" t="s">
        <v>33</v>
      </c>
      <c r="C33" s="119" t="s">
        <v>37</v>
      </c>
      <c r="D33" s="120">
        <v>15</v>
      </c>
      <c r="E33" s="119">
        <v>3</v>
      </c>
      <c r="F33" s="121">
        <v>23</v>
      </c>
      <c r="G33" s="122">
        <f t="shared" si="32"/>
        <v>7.666666666666667</v>
      </c>
      <c r="H33" s="119">
        <v>2</v>
      </c>
      <c r="I33" s="119">
        <v>4</v>
      </c>
      <c r="J33" s="123">
        <f t="shared" si="33"/>
        <v>0.5</v>
      </c>
      <c r="K33" s="119"/>
      <c r="L33" s="119"/>
      <c r="M33" s="119"/>
      <c r="N33" s="119"/>
      <c r="O33" s="119">
        <v>5</v>
      </c>
      <c r="P33" s="119">
        <v>5</v>
      </c>
      <c r="Q33" s="123">
        <f t="shared" si="34"/>
        <v>1</v>
      </c>
      <c r="R33" s="119"/>
      <c r="S33" s="119">
        <v>0</v>
      </c>
      <c r="T33" s="119">
        <v>0</v>
      </c>
      <c r="U33" s="119">
        <f t="shared" ref="U33:U41" si="43">SUM(S33:T33)</f>
        <v>0</v>
      </c>
      <c r="V33" s="122">
        <f t="shared" si="36"/>
        <v>0</v>
      </c>
      <c r="W33" s="119"/>
      <c r="X33" s="119">
        <v>1</v>
      </c>
      <c r="Y33" s="122">
        <f t="shared" si="37"/>
        <v>0.33333333333333331</v>
      </c>
      <c r="Z33" s="119"/>
      <c r="AA33" s="119">
        <v>3</v>
      </c>
      <c r="AB33" s="124">
        <f t="shared" si="38"/>
        <v>1</v>
      </c>
      <c r="AC33" s="119"/>
      <c r="AD33" s="119">
        <v>0</v>
      </c>
      <c r="AE33" s="119">
        <v>2</v>
      </c>
      <c r="AF33" s="122">
        <f t="shared" si="39"/>
        <v>0.66666666666666663</v>
      </c>
      <c r="AG33" s="119">
        <v>1</v>
      </c>
      <c r="AH33" s="119"/>
      <c r="AI33" s="119">
        <f t="shared" si="40"/>
        <v>9</v>
      </c>
      <c r="AJ33" s="122">
        <f t="shared" si="41"/>
        <v>3</v>
      </c>
      <c r="AK33" s="123">
        <f t="shared" si="42"/>
        <v>0.39130434782608697</v>
      </c>
      <c r="AL33" s="119"/>
      <c r="AM33" s="119" t="s">
        <v>76</v>
      </c>
      <c r="AN33" s="119" t="s">
        <v>40</v>
      </c>
      <c r="AO33" s="1"/>
      <c r="AP33" s="7"/>
      <c r="AQ33" s="7"/>
      <c r="AR33" s="8"/>
      <c r="AS33" s="9"/>
      <c r="AT33" s="7"/>
      <c r="AU33" s="7"/>
      <c r="AV33" s="7"/>
      <c r="AW33" s="10"/>
      <c r="AX33" s="9"/>
      <c r="AY33" s="7"/>
      <c r="AZ33" s="11"/>
      <c r="BA33" s="7"/>
      <c r="BB33" s="7"/>
      <c r="BC33" s="64"/>
      <c r="BE33" s="7"/>
      <c r="BF33" s="9"/>
      <c r="BG33" s="9"/>
      <c r="BH33" s="66"/>
      <c r="BI33" s="9"/>
      <c r="BJ33" s="9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</row>
    <row r="34" spans="1:77" ht="16.95" customHeight="1" x14ac:dyDescent="0.3">
      <c r="A34" s="9" t="s">
        <v>32</v>
      </c>
      <c r="B34" s="7" t="s">
        <v>33</v>
      </c>
      <c r="C34" s="7" t="s">
        <v>38</v>
      </c>
      <c r="D34" s="19">
        <v>10</v>
      </c>
      <c r="E34" s="7">
        <v>3</v>
      </c>
      <c r="F34" s="11">
        <v>134</v>
      </c>
      <c r="G34" s="65">
        <f t="shared" si="32"/>
        <v>44.666666666666664</v>
      </c>
      <c r="H34" s="7">
        <v>12</v>
      </c>
      <c r="I34" s="7">
        <v>24</v>
      </c>
      <c r="J34" s="66">
        <f t="shared" si="33"/>
        <v>0.5</v>
      </c>
      <c r="K34" s="67"/>
      <c r="L34" s="7">
        <v>0</v>
      </c>
      <c r="M34" s="7">
        <v>3</v>
      </c>
      <c r="N34" s="67"/>
      <c r="O34" s="7">
        <v>8</v>
      </c>
      <c r="P34" s="7">
        <v>15</v>
      </c>
      <c r="Q34" s="66">
        <f t="shared" si="34"/>
        <v>0.53333333333333333</v>
      </c>
      <c r="R34" s="67"/>
      <c r="S34" s="7">
        <v>2</v>
      </c>
      <c r="T34" s="7">
        <v>10</v>
      </c>
      <c r="U34" s="7">
        <f t="shared" si="43"/>
        <v>12</v>
      </c>
      <c r="V34" s="65">
        <f t="shared" si="36"/>
        <v>4</v>
      </c>
      <c r="W34" s="67"/>
      <c r="X34" s="7">
        <v>14</v>
      </c>
      <c r="Y34" s="65">
        <f t="shared" si="37"/>
        <v>4.666666666666667</v>
      </c>
      <c r="Z34" s="67"/>
      <c r="AA34" s="7">
        <v>8</v>
      </c>
      <c r="AB34" s="68">
        <f t="shared" si="38"/>
        <v>2.6666666666666665</v>
      </c>
      <c r="AC34" s="67"/>
      <c r="AD34" s="7">
        <v>5</v>
      </c>
      <c r="AE34" s="7">
        <v>10</v>
      </c>
      <c r="AF34" s="65">
        <f t="shared" si="39"/>
        <v>3.3333333333333335</v>
      </c>
      <c r="AG34" s="7">
        <v>1</v>
      </c>
      <c r="AH34" s="67"/>
      <c r="AI34" s="7">
        <f t="shared" si="40"/>
        <v>32</v>
      </c>
      <c r="AJ34" s="65">
        <f t="shared" si="41"/>
        <v>10.666666666666666</v>
      </c>
      <c r="AK34" s="66">
        <f t="shared" si="42"/>
        <v>0.5</v>
      </c>
      <c r="AL34" s="67"/>
      <c r="AM34" s="7" t="s">
        <v>39</v>
      </c>
      <c r="AN34" s="7" t="s">
        <v>40</v>
      </c>
      <c r="AO34" s="1"/>
      <c r="AP34" s="7"/>
      <c r="AQ34" s="7"/>
      <c r="AR34" s="8"/>
      <c r="AS34" s="9"/>
      <c r="AT34" s="7"/>
      <c r="AU34" s="7"/>
      <c r="AV34" s="7"/>
      <c r="AW34" s="10"/>
      <c r="AX34" s="9"/>
      <c r="AY34" s="7"/>
      <c r="AZ34" s="11"/>
      <c r="BA34" s="7"/>
      <c r="BB34" s="7"/>
      <c r="BC34" s="64"/>
      <c r="BE34" s="7"/>
      <c r="BF34" s="7"/>
      <c r="BG34" s="7"/>
      <c r="BH34" s="7"/>
      <c r="BI34" s="9"/>
      <c r="BJ34" s="9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</row>
    <row r="35" spans="1:77" ht="16.95" customHeight="1" x14ac:dyDescent="0.3">
      <c r="A35" s="118" t="s">
        <v>32</v>
      </c>
      <c r="B35" s="119" t="s">
        <v>33</v>
      </c>
      <c r="C35" s="119" t="s">
        <v>41</v>
      </c>
      <c r="D35" s="120">
        <v>12</v>
      </c>
      <c r="E35" s="119">
        <v>3</v>
      </c>
      <c r="F35" s="121">
        <v>24</v>
      </c>
      <c r="G35" s="122">
        <f t="shared" si="32"/>
        <v>8</v>
      </c>
      <c r="H35" s="119">
        <v>3</v>
      </c>
      <c r="I35" s="119">
        <v>5</v>
      </c>
      <c r="J35" s="123">
        <f t="shared" si="33"/>
        <v>0.6</v>
      </c>
      <c r="K35" s="119"/>
      <c r="L35" s="119"/>
      <c r="M35" s="119"/>
      <c r="N35" s="119"/>
      <c r="O35" s="119">
        <v>4</v>
      </c>
      <c r="P35" s="119">
        <v>6</v>
      </c>
      <c r="Q35" s="123">
        <f t="shared" si="34"/>
        <v>0.66666666666666663</v>
      </c>
      <c r="R35" s="119"/>
      <c r="S35" s="119">
        <v>1</v>
      </c>
      <c r="T35" s="119">
        <v>3</v>
      </c>
      <c r="U35" s="119">
        <f t="shared" si="43"/>
        <v>4</v>
      </c>
      <c r="V35" s="122">
        <f t="shared" si="36"/>
        <v>1.3333333333333333</v>
      </c>
      <c r="W35" s="119"/>
      <c r="X35" s="119">
        <v>3</v>
      </c>
      <c r="Y35" s="122">
        <f t="shared" si="37"/>
        <v>1</v>
      </c>
      <c r="Z35" s="119"/>
      <c r="AA35" s="119">
        <v>6</v>
      </c>
      <c r="AB35" s="124">
        <f t="shared" si="38"/>
        <v>2</v>
      </c>
      <c r="AC35" s="119"/>
      <c r="AD35" s="119">
        <v>1</v>
      </c>
      <c r="AE35" s="119">
        <v>1</v>
      </c>
      <c r="AF35" s="122">
        <f t="shared" si="39"/>
        <v>0.33333333333333331</v>
      </c>
      <c r="AG35" s="119">
        <v>0</v>
      </c>
      <c r="AH35" s="119"/>
      <c r="AI35" s="119">
        <f>+(2*H35)+(3*L35)+(O35)</f>
        <v>10</v>
      </c>
      <c r="AJ35" s="122">
        <f t="shared" si="41"/>
        <v>3.3333333333333335</v>
      </c>
      <c r="AK35" s="123">
        <f t="shared" si="42"/>
        <v>0.83333333333333337</v>
      </c>
      <c r="AL35" s="119"/>
      <c r="AM35" s="119" t="s">
        <v>69</v>
      </c>
      <c r="AN35" s="119" t="s">
        <v>70</v>
      </c>
      <c r="AO35" s="1"/>
      <c r="AP35" s="7"/>
      <c r="AQ35" s="7"/>
      <c r="AR35" s="8"/>
      <c r="AS35" s="9"/>
      <c r="AT35" s="10"/>
      <c r="AU35" s="7"/>
      <c r="AV35" s="7"/>
      <c r="AW35" s="7"/>
      <c r="AX35" s="9"/>
      <c r="AY35" s="7"/>
      <c r="AZ35" s="11"/>
      <c r="BA35" s="7"/>
      <c r="BB35" s="7"/>
      <c r="BC35" s="64"/>
      <c r="BE35" s="7"/>
      <c r="BF35" s="9"/>
      <c r="BG35" s="9"/>
      <c r="BH35" s="66"/>
      <c r="BI35" s="9"/>
      <c r="BJ35" s="9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</row>
    <row r="36" spans="1:77" ht="16.95" customHeight="1" x14ac:dyDescent="0.3">
      <c r="A36" s="9" t="s">
        <v>32</v>
      </c>
      <c r="B36" s="7" t="s">
        <v>33</v>
      </c>
      <c r="C36" s="7" t="s">
        <v>43</v>
      </c>
      <c r="D36" s="19">
        <v>30</v>
      </c>
      <c r="E36" s="7">
        <v>3</v>
      </c>
      <c r="F36" s="11">
        <v>124</v>
      </c>
      <c r="G36" s="65">
        <f t="shared" si="32"/>
        <v>41.333333333333336</v>
      </c>
      <c r="H36" s="7">
        <v>15</v>
      </c>
      <c r="I36" s="7">
        <v>41</v>
      </c>
      <c r="J36" s="66">
        <f t="shared" si="33"/>
        <v>0.36585365853658536</v>
      </c>
      <c r="K36" s="67"/>
      <c r="L36" s="7"/>
      <c r="M36" s="7"/>
      <c r="N36" s="67"/>
      <c r="O36" s="7">
        <v>8</v>
      </c>
      <c r="P36" s="7">
        <v>11</v>
      </c>
      <c r="Q36" s="66">
        <f t="shared" si="34"/>
        <v>0.72727272727272729</v>
      </c>
      <c r="R36" s="67"/>
      <c r="S36" s="7">
        <v>10</v>
      </c>
      <c r="T36" s="7">
        <v>19</v>
      </c>
      <c r="U36" s="7">
        <f t="shared" si="43"/>
        <v>29</v>
      </c>
      <c r="V36" s="65">
        <f t="shared" si="36"/>
        <v>9.6666666666666661</v>
      </c>
      <c r="W36" s="67"/>
      <c r="X36" s="7">
        <v>6</v>
      </c>
      <c r="Y36" s="65">
        <f t="shared" si="37"/>
        <v>2</v>
      </c>
      <c r="Z36" s="67"/>
      <c r="AA36" s="7">
        <v>7</v>
      </c>
      <c r="AB36" s="68">
        <f t="shared" si="38"/>
        <v>2.3333333333333335</v>
      </c>
      <c r="AC36" s="67"/>
      <c r="AD36" s="7">
        <v>3</v>
      </c>
      <c r="AE36" s="7">
        <v>6</v>
      </c>
      <c r="AF36" s="65">
        <f t="shared" si="39"/>
        <v>2</v>
      </c>
      <c r="AG36" s="7">
        <v>1</v>
      </c>
      <c r="AH36" s="67"/>
      <c r="AI36" s="7">
        <f t="shared" si="40"/>
        <v>38</v>
      </c>
      <c r="AJ36" s="65">
        <f t="shared" si="41"/>
        <v>12.666666666666666</v>
      </c>
      <c r="AK36" s="66">
        <f t="shared" si="42"/>
        <v>0.61290322580645162</v>
      </c>
      <c r="AL36" s="106"/>
      <c r="AM36" s="7" t="s">
        <v>72</v>
      </c>
      <c r="AN36" s="7" t="s">
        <v>46</v>
      </c>
      <c r="AO36" s="1"/>
      <c r="AP36" s="7"/>
      <c r="AQ36" s="7"/>
      <c r="AR36" s="8"/>
      <c r="AS36" s="9"/>
      <c r="AT36" s="10"/>
      <c r="AU36" s="7"/>
      <c r="AV36" s="7"/>
      <c r="AW36" s="7"/>
      <c r="AX36" s="9"/>
      <c r="AY36" s="7"/>
      <c r="AZ36" s="11"/>
      <c r="BA36" s="7"/>
      <c r="BB36" s="7"/>
      <c r="BC36" s="64"/>
      <c r="BE36" s="7"/>
      <c r="BF36" s="9"/>
      <c r="BG36" s="9"/>
      <c r="BH36" s="66"/>
      <c r="BI36" s="9"/>
      <c r="BJ36" s="9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</row>
    <row r="37" spans="1:77" ht="16.95" customHeight="1" x14ac:dyDescent="0.3">
      <c r="A37" s="118" t="s">
        <v>32</v>
      </c>
      <c r="B37" s="119" t="s">
        <v>33</v>
      </c>
      <c r="C37" s="119" t="s">
        <v>44</v>
      </c>
      <c r="D37" s="120">
        <v>24</v>
      </c>
      <c r="E37" s="119">
        <v>2</v>
      </c>
      <c r="F37" s="121">
        <v>16</v>
      </c>
      <c r="G37" s="122">
        <f t="shared" ref="G37:G39" si="44">+F37/E37</f>
        <v>8</v>
      </c>
      <c r="H37" s="119">
        <v>2</v>
      </c>
      <c r="I37" s="119">
        <v>3</v>
      </c>
      <c r="J37" s="123">
        <f t="shared" ref="J37:J39" si="45">+H37/I37</f>
        <v>0.66666666666666663</v>
      </c>
      <c r="K37" s="119"/>
      <c r="L37" s="119"/>
      <c r="M37" s="119"/>
      <c r="N37" s="119"/>
      <c r="O37" s="119">
        <v>1</v>
      </c>
      <c r="P37" s="119">
        <v>2</v>
      </c>
      <c r="Q37" s="123">
        <f t="shared" ref="Q37:Q39" si="46">+O37/P37</f>
        <v>0.5</v>
      </c>
      <c r="R37" s="119"/>
      <c r="S37" s="119">
        <v>1</v>
      </c>
      <c r="T37" s="119">
        <v>1</v>
      </c>
      <c r="U37" s="119">
        <f t="shared" ref="U37:U39" si="47">SUM(S37:T37)</f>
        <v>2</v>
      </c>
      <c r="V37" s="122">
        <f t="shared" ref="V37:V39" si="48">+U37/E37</f>
        <v>1</v>
      </c>
      <c r="W37" s="119"/>
      <c r="X37" s="119">
        <v>1</v>
      </c>
      <c r="Y37" s="122">
        <f t="shared" ref="Y37:Y39" si="49">+X37/E37</f>
        <v>0.5</v>
      </c>
      <c r="Z37" s="119"/>
      <c r="AA37" s="119">
        <v>3</v>
      </c>
      <c r="AB37" s="124">
        <f t="shared" ref="AB37:AB39" si="50">+AA37/E37</f>
        <v>1.5</v>
      </c>
      <c r="AC37" s="119"/>
      <c r="AD37" s="119">
        <v>0</v>
      </c>
      <c r="AE37" s="119">
        <v>3</v>
      </c>
      <c r="AF37" s="122">
        <f t="shared" ref="AF37:AF39" si="51">+AE37/E37</f>
        <v>1.5</v>
      </c>
      <c r="AG37" s="119">
        <v>0</v>
      </c>
      <c r="AH37" s="119"/>
      <c r="AI37" s="119">
        <f t="shared" ref="AI37:AI39" si="52">+(2*H37)+(1*L37)+(O37)</f>
        <v>5</v>
      </c>
      <c r="AJ37" s="122">
        <f t="shared" ref="AJ37:AJ39" si="53">+AI37/E37</f>
        <v>2.5</v>
      </c>
      <c r="AK37" s="123">
        <f t="shared" ref="AK37:AK39" si="54">(+(AI37)+(U37)+(2*X37)+(AD37)-(AE37))/F37</f>
        <v>0.375</v>
      </c>
      <c r="AL37" s="123"/>
      <c r="AM37" s="119" t="s">
        <v>73</v>
      </c>
      <c r="AN37" s="119" t="s">
        <v>46</v>
      </c>
      <c r="AO37" s="1"/>
      <c r="AP37" s="7"/>
      <c r="AQ37" s="7"/>
      <c r="AR37" s="8"/>
      <c r="AS37" s="9"/>
      <c r="AT37" s="10"/>
      <c r="AU37" s="7"/>
      <c r="AV37" s="7"/>
      <c r="AW37" s="7"/>
      <c r="AX37" s="9"/>
      <c r="AY37" s="7"/>
      <c r="AZ37" s="11"/>
      <c r="BA37" s="7"/>
      <c r="BB37" s="7"/>
      <c r="BC37" s="64"/>
      <c r="BE37" s="7"/>
      <c r="BF37" s="9"/>
      <c r="BG37" s="9"/>
      <c r="BH37" s="66"/>
      <c r="BI37" s="9"/>
      <c r="BJ37" s="9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</row>
    <row r="38" spans="1:77" ht="16.95" customHeight="1" x14ac:dyDescent="0.3">
      <c r="A38" s="9" t="s">
        <v>32</v>
      </c>
      <c r="B38" s="7" t="s">
        <v>33</v>
      </c>
      <c r="C38" s="7" t="s">
        <v>45</v>
      </c>
      <c r="D38" s="19">
        <v>31</v>
      </c>
      <c r="E38" s="7">
        <v>3</v>
      </c>
      <c r="F38" s="11">
        <v>108</v>
      </c>
      <c r="G38" s="65">
        <f t="shared" si="44"/>
        <v>36</v>
      </c>
      <c r="H38" s="7">
        <v>22</v>
      </c>
      <c r="I38" s="7">
        <v>47</v>
      </c>
      <c r="J38" s="66">
        <f t="shared" si="45"/>
        <v>0.46808510638297873</v>
      </c>
      <c r="K38" s="67"/>
      <c r="L38" s="7">
        <v>0</v>
      </c>
      <c r="M38" s="7">
        <v>1</v>
      </c>
      <c r="N38" s="67"/>
      <c r="O38" s="7">
        <v>16</v>
      </c>
      <c r="P38" s="7">
        <v>32</v>
      </c>
      <c r="Q38" s="66">
        <f t="shared" si="46"/>
        <v>0.5</v>
      </c>
      <c r="R38" s="67"/>
      <c r="S38" s="7">
        <v>11</v>
      </c>
      <c r="T38" s="7">
        <v>14</v>
      </c>
      <c r="U38" s="7">
        <f t="shared" si="47"/>
        <v>25</v>
      </c>
      <c r="V38" s="65">
        <f t="shared" si="48"/>
        <v>8.3333333333333339</v>
      </c>
      <c r="W38" s="67"/>
      <c r="X38" s="7">
        <v>15</v>
      </c>
      <c r="Y38" s="65">
        <f t="shared" si="49"/>
        <v>5</v>
      </c>
      <c r="Z38" s="67"/>
      <c r="AA38" s="7">
        <v>14</v>
      </c>
      <c r="AB38" s="68">
        <f t="shared" si="50"/>
        <v>4.666666666666667</v>
      </c>
      <c r="AC38" s="67"/>
      <c r="AD38" s="7">
        <v>6</v>
      </c>
      <c r="AE38" s="7">
        <v>13</v>
      </c>
      <c r="AF38" s="65">
        <f t="shared" si="51"/>
        <v>4.333333333333333</v>
      </c>
      <c r="AG38" s="7">
        <v>2</v>
      </c>
      <c r="AH38" s="67"/>
      <c r="AI38" s="7">
        <f t="shared" si="52"/>
        <v>60</v>
      </c>
      <c r="AJ38" s="65">
        <f t="shared" si="53"/>
        <v>20</v>
      </c>
      <c r="AK38" s="66">
        <f t="shared" si="54"/>
        <v>1</v>
      </c>
      <c r="AL38" s="106"/>
      <c r="AM38" s="7" t="s">
        <v>74</v>
      </c>
      <c r="AN38" s="7" t="s">
        <v>46</v>
      </c>
      <c r="AO38" s="1"/>
      <c r="AP38" s="7"/>
      <c r="AQ38" s="7"/>
      <c r="AR38" s="8"/>
      <c r="AS38" s="9"/>
      <c r="AT38" s="10"/>
      <c r="AU38" s="7"/>
      <c r="AV38" s="7"/>
      <c r="AW38" s="7"/>
      <c r="AX38" s="9"/>
      <c r="AY38" s="7"/>
      <c r="AZ38" s="11"/>
      <c r="BA38" s="7"/>
      <c r="BB38" s="7"/>
      <c r="BC38" s="64"/>
      <c r="BE38" s="7"/>
      <c r="BF38" s="9"/>
      <c r="BG38" s="9"/>
      <c r="BH38" s="66"/>
      <c r="BI38" s="9"/>
      <c r="BJ38" s="9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</row>
    <row r="39" spans="1:77" ht="16.95" customHeight="1" x14ac:dyDescent="0.3">
      <c r="A39" s="118" t="s">
        <v>32</v>
      </c>
      <c r="B39" s="119" t="s">
        <v>33</v>
      </c>
      <c r="C39" s="119" t="s">
        <v>47</v>
      </c>
      <c r="D39" s="120">
        <v>33</v>
      </c>
      <c r="E39" s="119">
        <v>3</v>
      </c>
      <c r="F39" s="121">
        <v>129</v>
      </c>
      <c r="G39" s="122">
        <f t="shared" si="44"/>
        <v>43</v>
      </c>
      <c r="H39" s="119">
        <v>19</v>
      </c>
      <c r="I39" s="119">
        <v>40</v>
      </c>
      <c r="J39" s="123">
        <f t="shared" si="45"/>
        <v>0.47499999999999998</v>
      </c>
      <c r="K39" s="119"/>
      <c r="L39" s="119"/>
      <c r="M39" s="119"/>
      <c r="N39" s="119"/>
      <c r="O39" s="119">
        <v>32</v>
      </c>
      <c r="P39" s="119">
        <v>43</v>
      </c>
      <c r="Q39" s="123">
        <f t="shared" si="46"/>
        <v>0.7441860465116279</v>
      </c>
      <c r="R39" s="119"/>
      <c r="S39" s="119">
        <v>11</v>
      </c>
      <c r="T39" s="119">
        <v>15</v>
      </c>
      <c r="U39" s="119">
        <f t="shared" si="47"/>
        <v>26</v>
      </c>
      <c r="V39" s="122">
        <f t="shared" si="48"/>
        <v>8.6666666666666661</v>
      </c>
      <c r="W39" s="119"/>
      <c r="X39" s="119">
        <v>8</v>
      </c>
      <c r="Y39" s="122">
        <f t="shared" si="49"/>
        <v>2.6666666666666665</v>
      </c>
      <c r="Z39" s="119"/>
      <c r="AA39" s="119">
        <v>15</v>
      </c>
      <c r="AB39" s="124">
        <f t="shared" si="50"/>
        <v>5</v>
      </c>
      <c r="AC39" s="119"/>
      <c r="AD39" s="119">
        <v>7</v>
      </c>
      <c r="AE39" s="119">
        <v>7</v>
      </c>
      <c r="AF39" s="122">
        <f t="shared" si="51"/>
        <v>2.3333333333333335</v>
      </c>
      <c r="AG39" s="119">
        <v>4</v>
      </c>
      <c r="AH39" s="119"/>
      <c r="AI39" s="119">
        <f t="shared" si="52"/>
        <v>70</v>
      </c>
      <c r="AJ39" s="122">
        <f t="shared" si="53"/>
        <v>23.333333333333332</v>
      </c>
      <c r="AK39" s="123">
        <f t="shared" si="54"/>
        <v>0.86821705426356588</v>
      </c>
      <c r="AL39" s="123"/>
      <c r="AM39" s="119" t="s">
        <v>48</v>
      </c>
      <c r="AN39" s="119" t="s">
        <v>49</v>
      </c>
      <c r="AO39" s="1"/>
      <c r="AP39" s="7"/>
      <c r="AQ39" s="7"/>
      <c r="AR39" s="8"/>
      <c r="AS39" s="9"/>
      <c r="AT39" s="10"/>
      <c r="AU39" s="7"/>
      <c r="AV39" s="7"/>
      <c r="AW39" s="7"/>
      <c r="AX39" s="9"/>
      <c r="AY39" s="7"/>
      <c r="AZ39" s="11"/>
      <c r="BA39" s="7"/>
      <c r="BB39" s="7"/>
      <c r="BC39" s="64"/>
      <c r="BE39" s="7"/>
      <c r="BF39" s="9"/>
      <c r="BG39" s="9"/>
      <c r="BH39" s="66"/>
      <c r="BI39" s="9"/>
      <c r="BJ39" s="9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</row>
    <row r="40" spans="1:77" ht="16.95" customHeight="1" x14ac:dyDescent="0.3">
      <c r="A40" s="9" t="s">
        <v>32</v>
      </c>
      <c r="B40" s="7" t="s">
        <v>33</v>
      </c>
      <c r="C40" s="7" t="s">
        <v>50</v>
      </c>
      <c r="D40" s="19">
        <v>34</v>
      </c>
      <c r="E40" s="7">
        <v>3</v>
      </c>
      <c r="F40" s="11">
        <v>123</v>
      </c>
      <c r="G40" s="65">
        <f t="shared" si="32"/>
        <v>41</v>
      </c>
      <c r="H40" s="7">
        <v>15</v>
      </c>
      <c r="I40" s="7">
        <v>34</v>
      </c>
      <c r="J40" s="66">
        <f t="shared" si="33"/>
        <v>0.44117647058823528</v>
      </c>
      <c r="K40" s="67"/>
      <c r="L40" s="7"/>
      <c r="M40" s="7"/>
      <c r="N40" s="67"/>
      <c r="O40" s="7">
        <v>6</v>
      </c>
      <c r="P40" s="7">
        <v>14</v>
      </c>
      <c r="Q40" s="66">
        <f t="shared" si="34"/>
        <v>0.42857142857142855</v>
      </c>
      <c r="R40" s="67"/>
      <c r="S40" s="7">
        <v>4</v>
      </c>
      <c r="T40" s="7">
        <v>11</v>
      </c>
      <c r="U40" s="7">
        <f t="shared" si="43"/>
        <v>15</v>
      </c>
      <c r="V40" s="65">
        <f t="shared" si="36"/>
        <v>5</v>
      </c>
      <c r="W40" s="67"/>
      <c r="X40" s="7">
        <v>11</v>
      </c>
      <c r="Y40" s="65">
        <f t="shared" si="37"/>
        <v>3.6666666666666665</v>
      </c>
      <c r="Z40" s="67"/>
      <c r="AA40" s="7">
        <v>6</v>
      </c>
      <c r="AB40" s="68">
        <f t="shared" si="38"/>
        <v>2</v>
      </c>
      <c r="AC40" s="67"/>
      <c r="AD40" s="7">
        <v>2</v>
      </c>
      <c r="AE40" s="7">
        <v>11</v>
      </c>
      <c r="AF40" s="65">
        <f t="shared" si="39"/>
        <v>3.6666666666666665</v>
      </c>
      <c r="AG40" s="7">
        <v>1</v>
      </c>
      <c r="AH40" s="67"/>
      <c r="AI40" s="7">
        <f t="shared" si="40"/>
        <v>36</v>
      </c>
      <c r="AJ40" s="65">
        <f t="shared" si="41"/>
        <v>12</v>
      </c>
      <c r="AK40" s="66">
        <f t="shared" si="42"/>
        <v>0.52032520325203258</v>
      </c>
      <c r="AL40" s="67"/>
      <c r="AM40" s="7" t="s">
        <v>75</v>
      </c>
      <c r="AN40" s="7" t="s">
        <v>58</v>
      </c>
      <c r="AO40" s="1"/>
      <c r="AP40" s="7"/>
      <c r="AQ40" s="16"/>
      <c r="AR40" s="17"/>
      <c r="AS40" s="18"/>
      <c r="AT40" s="16"/>
      <c r="AU40" s="16"/>
      <c r="AV40" s="16"/>
      <c r="AW40" s="16"/>
      <c r="AX40" s="18"/>
      <c r="AY40" s="16"/>
      <c r="AZ40" s="11"/>
      <c r="BA40" s="16"/>
      <c r="BB40" s="7"/>
      <c r="BC40" s="64"/>
      <c r="BE40" s="7"/>
      <c r="BF40" s="9"/>
      <c r="BG40" s="9"/>
      <c r="BH40" s="66"/>
      <c r="BI40" s="9"/>
      <c r="BJ40" s="9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</row>
    <row r="41" spans="1:77" ht="16.95" customHeight="1" x14ac:dyDescent="0.3">
      <c r="A41" s="118" t="s">
        <v>32</v>
      </c>
      <c r="B41" s="119" t="s">
        <v>33</v>
      </c>
      <c r="C41" s="119" t="s">
        <v>68</v>
      </c>
      <c r="D41" s="120">
        <v>11</v>
      </c>
      <c r="E41" s="119">
        <v>2</v>
      </c>
      <c r="F41" s="121">
        <v>18</v>
      </c>
      <c r="G41" s="122">
        <f t="shared" si="32"/>
        <v>9</v>
      </c>
      <c r="H41" s="119">
        <v>1</v>
      </c>
      <c r="I41" s="119">
        <v>3</v>
      </c>
      <c r="J41" s="123">
        <f t="shared" si="33"/>
        <v>0.33333333333333331</v>
      </c>
      <c r="K41" s="119"/>
      <c r="L41" s="119"/>
      <c r="M41" s="119"/>
      <c r="N41" s="119"/>
      <c r="O41" s="119">
        <v>2</v>
      </c>
      <c r="P41" s="119">
        <v>2</v>
      </c>
      <c r="Q41" s="123">
        <f t="shared" si="34"/>
        <v>1</v>
      </c>
      <c r="R41" s="119"/>
      <c r="S41" s="119">
        <v>0</v>
      </c>
      <c r="T41" s="119">
        <v>1</v>
      </c>
      <c r="U41" s="119">
        <f t="shared" si="43"/>
        <v>1</v>
      </c>
      <c r="V41" s="122">
        <f t="shared" si="36"/>
        <v>0.5</v>
      </c>
      <c r="W41" s="119"/>
      <c r="X41" s="119">
        <v>3</v>
      </c>
      <c r="Y41" s="122">
        <f t="shared" si="37"/>
        <v>1.5</v>
      </c>
      <c r="Z41" s="119"/>
      <c r="AA41" s="119">
        <v>1</v>
      </c>
      <c r="AB41" s="124">
        <f t="shared" si="38"/>
        <v>0.5</v>
      </c>
      <c r="AC41" s="119"/>
      <c r="AD41" s="119">
        <v>0</v>
      </c>
      <c r="AE41" s="119">
        <v>1</v>
      </c>
      <c r="AF41" s="122">
        <f t="shared" si="39"/>
        <v>0.5</v>
      </c>
      <c r="AG41" s="119">
        <v>1</v>
      </c>
      <c r="AH41" s="119"/>
      <c r="AI41" s="119">
        <f t="shared" si="40"/>
        <v>4</v>
      </c>
      <c r="AJ41" s="122">
        <f t="shared" si="41"/>
        <v>2</v>
      </c>
      <c r="AK41" s="123">
        <f t="shared" si="42"/>
        <v>0.55555555555555558</v>
      </c>
      <c r="AL41" s="119"/>
      <c r="AM41" s="119" t="s">
        <v>71</v>
      </c>
      <c r="AN41" s="119" t="s">
        <v>78</v>
      </c>
      <c r="AO41" s="1"/>
      <c r="AP41" s="7"/>
      <c r="AQ41" s="7"/>
      <c r="AR41" s="8"/>
      <c r="AS41" s="9"/>
      <c r="AT41" s="7"/>
      <c r="AU41" s="7"/>
      <c r="AV41" s="7"/>
      <c r="AW41" s="10"/>
      <c r="AX41" s="9"/>
      <c r="AY41" s="7"/>
      <c r="AZ41" s="11"/>
      <c r="BA41" s="7"/>
      <c r="BB41" s="7"/>
      <c r="BC41" s="64"/>
      <c r="BE41" s="1"/>
      <c r="BF41" s="1"/>
      <c r="BG41" s="1"/>
      <c r="BH41" s="1"/>
      <c r="BI41" s="21"/>
      <c r="BJ41" s="21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</row>
    <row r="42" spans="1:77" x14ac:dyDescent="0.3">
      <c r="A42" s="1"/>
      <c r="B42" s="7"/>
      <c r="C42" s="1"/>
      <c r="D42" s="1"/>
      <c r="E42" s="1"/>
      <c r="F42" s="107" t="s">
        <v>53</v>
      </c>
      <c r="G42" s="108" t="s">
        <v>53</v>
      </c>
      <c r="H42" s="108" t="s">
        <v>53</v>
      </c>
      <c r="I42" s="108" t="s">
        <v>53</v>
      </c>
      <c r="J42" s="108" t="s">
        <v>53</v>
      </c>
      <c r="K42" s="43"/>
      <c r="L42" s="108" t="s">
        <v>53</v>
      </c>
      <c r="M42" s="108" t="s">
        <v>53</v>
      </c>
      <c r="N42" s="43"/>
      <c r="O42" s="108" t="s">
        <v>53</v>
      </c>
      <c r="P42" s="108" t="s">
        <v>53</v>
      </c>
      <c r="Q42" s="108" t="s">
        <v>53</v>
      </c>
      <c r="R42" s="43"/>
      <c r="S42" s="108" t="s">
        <v>53</v>
      </c>
      <c r="T42" s="108" t="s">
        <v>53</v>
      </c>
      <c r="U42" s="108" t="s">
        <v>53</v>
      </c>
      <c r="V42" s="108" t="s">
        <v>53</v>
      </c>
      <c r="W42" s="43"/>
      <c r="X42" s="108" t="s">
        <v>53</v>
      </c>
      <c r="Y42" s="108" t="s">
        <v>53</v>
      </c>
      <c r="Z42" s="43"/>
      <c r="AA42" s="108" t="s">
        <v>53</v>
      </c>
      <c r="AB42" s="109" t="s">
        <v>53</v>
      </c>
      <c r="AC42" s="110"/>
      <c r="AD42" s="108" t="s">
        <v>53</v>
      </c>
      <c r="AE42" s="108" t="s">
        <v>53</v>
      </c>
      <c r="AF42" s="108" t="s">
        <v>53</v>
      </c>
      <c r="AG42" s="108" t="s">
        <v>53</v>
      </c>
      <c r="AH42" s="43"/>
      <c r="AI42" s="108" t="s">
        <v>53</v>
      </c>
      <c r="AJ42" s="108" t="s">
        <v>53</v>
      </c>
      <c r="AK42" s="111" t="s">
        <v>53</v>
      </c>
      <c r="AL42" s="112"/>
      <c r="AM42" s="1"/>
      <c r="AN42" s="1"/>
      <c r="AO42" s="1"/>
      <c r="AP42" s="7"/>
      <c r="AQ42" s="16"/>
      <c r="AR42" s="17"/>
      <c r="AS42" s="18"/>
      <c r="AT42" s="16"/>
      <c r="AU42" s="16"/>
      <c r="AV42" s="16"/>
      <c r="AW42" s="16"/>
      <c r="AX42" s="18"/>
      <c r="AY42" s="16"/>
      <c r="AZ42" s="22"/>
      <c r="BA42" s="16"/>
      <c r="BB42" s="7"/>
      <c r="BC42" s="64"/>
      <c r="BE42" s="48"/>
      <c r="BF42" s="48"/>
      <c r="BG42" s="48"/>
      <c r="BH42" s="48"/>
      <c r="BI42" s="48"/>
      <c r="BJ42" s="4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</row>
    <row r="43" spans="1:77" x14ac:dyDescent="0.3">
      <c r="A43" s="29" t="s">
        <v>32</v>
      </c>
      <c r="B43" s="30" t="s">
        <v>33</v>
      </c>
      <c r="C43" s="30"/>
      <c r="D43" s="30"/>
      <c r="E43" s="28">
        <v>3</v>
      </c>
      <c r="F43" s="31">
        <f>SUM(F32:F42)</f>
        <v>745</v>
      </c>
      <c r="G43" s="32"/>
      <c r="H43" s="31">
        <f t="shared" ref="H43:I43" si="55">SUM(H32:H42)</f>
        <v>96</v>
      </c>
      <c r="I43" s="31">
        <f t="shared" si="55"/>
        <v>208</v>
      </c>
      <c r="J43" s="33">
        <f>+H43/I43</f>
        <v>0.46153846153846156</v>
      </c>
      <c r="K43" s="34"/>
      <c r="L43" s="31">
        <f t="shared" ref="L43:M43" si="56">SUM(L32:L42)</f>
        <v>0</v>
      </c>
      <c r="M43" s="31">
        <f t="shared" si="56"/>
        <v>4</v>
      </c>
      <c r="N43" s="34"/>
      <c r="O43" s="31">
        <f t="shared" ref="O43:P43" si="57">SUM(O32:O42)</f>
        <v>88</v>
      </c>
      <c r="P43" s="31">
        <f t="shared" si="57"/>
        <v>141</v>
      </c>
      <c r="Q43" s="33">
        <f>+O43/P43</f>
        <v>0.62411347517730498</v>
      </c>
      <c r="R43" s="34"/>
      <c r="S43" s="31">
        <f t="shared" ref="S43:U43" si="58">SUM(S32:S42)</f>
        <v>42</v>
      </c>
      <c r="T43" s="31">
        <f t="shared" si="58"/>
        <v>84</v>
      </c>
      <c r="U43" s="31">
        <f t="shared" si="58"/>
        <v>126</v>
      </c>
      <c r="V43" s="32">
        <f>+U43/E43</f>
        <v>42</v>
      </c>
      <c r="W43" s="34"/>
      <c r="X43" s="31">
        <f>SUM(X32:X42)</f>
        <v>67</v>
      </c>
      <c r="Y43" s="32">
        <f>+X43/E43</f>
        <v>22.333333333333332</v>
      </c>
      <c r="Z43" s="32"/>
      <c r="AA43" s="31">
        <f>SUM(AA32:AA42)</f>
        <v>67</v>
      </c>
      <c r="AB43" s="32">
        <f>+AA43/E43</f>
        <v>22.333333333333332</v>
      </c>
      <c r="AC43" s="35"/>
      <c r="AD43" s="31">
        <f t="shared" ref="AD43:AE43" si="59">SUM(AD32:AD42)</f>
        <v>28</v>
      </c>
      <c r="AE43" s="31">
        <f t="shared" si="59"/>
        <v>55</v>
      </c>
      <c r="AF43" s="32">
        <f>+AE43/E43</f>
        <v>18.333333333333332</v>
      </c>
      <c r="AG43" s="31">
        <f>SUM(AG32:AG42)</f>
        <v>11</v>
      </c>
      <c r="AH43" s="34"/>
      <c r="AI43" s="31">
        <f>SUM(AI32:AI42)</f>
        <v>280</v>
      </c>
      <c r="AJ43" s="32">
        <f>+AI43/E43</f>
        <v>93.333333333333329</v>
      </c>
      <c r="AK43" s="33">
        <f>(+(AI43)+(U43)+(2*X43)+(AD43)-(AE43))/F43</f>
        <v>0.68859060402684569</v>
      </c>
      <c r="AL43" s="1"/>
      <c r="AM43" s="1"/>
      <c r="AN43" s="1"/>
      <c r="AO43" s="1"/>
      <c r="AP43" s="7"/>
      <c r="AQ43" s="7"/>
      <c r="AR43" s="8"/>
      <c r="AS43" s="9"/>
      <c r="AT43" s="7"/>
      <c r="AU43" s="7"/>
      <c r="AV43" s="7"/>
      <c r="AW43" s="10"/>
      <c r="AX43" s="9"/>
      <c r="AY43" s="7"/>
      <c r="AZ43" s="11"/>
      <c r="BA43" s="7"/>
      <c r="BB43" s="7"/>
      <c r="BC43" s="64"/>
      <c r="BE43" s="76"/>
      <c r="BF43" s="9"/>
      <c r="BG43" s="9"/>
      <c r="BH43" s="66"/>
      <c r="BI43" s="9"/>
      <c r="BJ43" s="9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</row>
    <row r="44" spans="1:77" x14ac:dyDescent="0.3">
      <c r="A44" s="1"/>
      <c r="B44" s="1"/>
      <c r="C44" s="1"/>
      <c r="D44" s="7"/>
      <c r="E44" s="7">
        <v>3</v>
      </c>
      <c r="F44" s="7" t="s">
        <v>66</v>
      </c>
      <c r="G44" s="63">
        <f>3*240</f>
        <v>720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7" t="s">
        <v>92</v>
      </c>
      <c r="AJ44" s="1"/>
      <c r="AK44" s="1"/>
      <c r="AL44" s="1"/>
      <c r="AM44" s="1"/>
      <c r="AN44" s="1"/>
      <c r="AO44" s="1"/>
      <c r="AP44" s="7"/>
      <c r="AQ44" s="7"/>
      <c r="AR44" s="8"/>
      <c r="AS44" s="9"/>
      <c r="AT44" s="7"/>
      <c r="AU44" s="7"/>
      <c r="AV44" s="7"/>
      <c r="AW44" s="10"/>
      <c r="AX44" s="9"/>
      <c r="AY44" s="7"/>
      <c r="AZ44" s="11"/>
      <c r="BA44" s="7"/>
      <c r="BB44" s="7"/>
      <c r="BC44" s="64"/>
      <c r="BE44" s="7"/>
      <c r="BF44" s="9"/>
      <c r="BG44" s="9"/>
      <c r="BH44" s="66"/>
      <c r="BI44" s="9"/>
      <c r="BJ44" s="9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</row>
    <row r="45" spans="1:77" x14ac:dyDescent="0.3">
      <c r="A45" s="1"/>
      <c r="B45" s="1"/>
      <c r="C45" s="1"/>
      <c r="D45" s="9" t="s">
        <v>67</v>
      </c>
      <c r="E45" s="7">
        <v>1</v>
      </c>
      <c r="F45" s="7" t="s">
        <v>79</v>
      </c>
      <c r="G45" s="63">
        <v>25</v>
      </c>
      <c r="H45" s="45">
        <f>SUM(G44:G45)</f>
        <v>745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23"/>
      <c r="AF45" s="3"/>
      <c r="AG45" s="3"/>
      <c r="AH45" s="19"/>
      <c r="AI45" s="113">
        <f>+H43*2</f>
        <v>192</v>
      </c>
      <c r="AJ45" s="76" t="s">
        <v>90</v>
      </c>
      <c r="AK45" s="19"/>
      <c r="AL45" s="1"/>
      <c r="AM45" s="1"/>
      <c r="AN45" s="1"/>
      <c r="AO45" s="1"/>
      <c r="AP45" s="7"/>
      <c r="AQ45" s="7"/>
      <c r="AR45" s="8"/>
      <c r="AS45" s="9"/>
      <c r="AT45" s="7"/>
      <c r="AU45" s="7"/>
      <c r="AV45" s="7"/>
      <c r="AW45" s="10"/>
      <c r="AX45" s="9"/>
      <c r="BA45" s="79"/>
      <c r="BC45" s="64"/>
      <c r="BE45" s="7"/>
      <c r="BF45" s="9"/>
      <c r="BG45" s="9"/>
      <c r="BH45" s="66"/>
      <c r="BI45" s="9"/>
      <c r="BJ45" s="9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</row>
    <row r="46" spans="1:77" x14ac:dyDescent="0.3">
      <c r="A46" s="1"/>
      <c r="B46" s="1"/>
      <c r="C46" s="75"/>
      <c r="D46" s="36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23"/>
      <c r="AF46" s="24"/>
      <c r="AG46" s="25"/>
      <c r="AH46" s="19"/>
      <c r="AI46" s="113">
        <f>+L43*3</f>
        <v>0</v>
      </c>
      <c r="AJ46" s="114" t="s">
        <v>91</v>
      </c>
      <c r="AK46" s="19"/>
      <c r="AL46" s="1"/>
      <c r="AM46" s="1"/>
      <c r="AN46" s="1"/>
      <c r="AO46" s="1"/>
      <c r="AP46" s="7"/>
      <c r="AQ46" s="7"/>
      <c r="AR46" s="8"/>
      <c r="AS46" s="9"/>
      <c r="AT46" s="7"/>
      <c r="AU46" s="7"/>
      <c r="AV46" s="7"/>
      <c r="AW46" s="10"/>
      <c r="AX46" s="9"/>
      <c r="AY46" s="7"/>
      <c r="AZ46" s="11"/>
      <c r="BA46" s="9"/>
      <c r="BB46" s="85"/>
      <c r="BC46" s="64"/>
      <c r="BE46" s="7"/>
      <c r="BF46" s="9"/>
      <c r="BG46" s="9"/>
      <c r="BH46" s="66"/>
      <c r="BI46" s="9"/>
      <c r="BJ46" s="9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</row>
    <row r="47" spans="1:77" x14ac:dyDescent="0.3">
      <c r="A47" s="1"/>
      <c r="B47" s="1"/>
      <c r="C47" s="38"/>
      <c r="D47" s="36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23"/>
      <c r="AF47" s="24"/>
      <c r="AG47" s="25"/>
      <c r="AH47" s="19"/>
      <c r="AI47" s="113">
        <f>+O43</f>
        <v>88</v>
      </c>
      <c r="AJ47" s="114" t="s">
        <v>12</v>
      </c>
      <c r="AK47" s="19"/>
      <c r="AL47" s="14"/>
      <c r="AM47" s="1"/>
      <c r="AN47" s="1"/>
      <c r="AO47" s="1"/>
      <c r="AP47" s="7"/>
      <c r="AQ47" s="7"/>
      <c r="AR47" s="8"/>
      <c r="AS47" s="9"/>
      <c r="AT47" s="7"/>
      <c r="AU47" s="7"/>
      <c r="AV47" s="7"/>
      <c r="AW47" s="10"/>
      <c r="AX47" s="9"/>
      <c r="AY47" s="7"/>
      <c r="AZ47" s="11"/>
      <c r="BA47" s="9"/>
      <c r="BB47" s="85"/>
      <c r="BC47" s="64"/>
      <c r="BE47" s="7"/>
      <c r="BF47" s="9"/>
      <c r="BG47" s="9"/>
      <c r="BH47" s="9"/>
      <c r="BI47" s="9"/>
      <c r="BJ47" s="9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</row>
    <row r="48" spans="1:77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23"/>
      <c r="AF48" s="19"/>
      <c r="AG48" s="25"/>
      <c r="AH48" s="19"/>
      <c r="AI48" s="113">
        <f>SUM(AI45:AI47)</f>
        <v>280</v>
      </c>
      <c r="AJ48" s="114" t="s">
        <v>83</v>
      </c>
      <c r="AK48" s="19"/>
      <c r="AL48" s="1"/>
      <c r="AM48" s="1"/>
      <c r="AN48" s="1"/>
      <c r="AO48" s="1"/>
      <c r="AP48" s="7"/>
      <c r="AQ48" s="7"/>
      <c r="AR48" s="8"/>
      <c r="AS48" s="9"/>
      <c r="AT48" s="7"/>
      <c r="AU48" s="7"/>
      <c r="AV48" s="7"/>
      <c r="AW48" s="10"/>
      <c r="AX48" s="9"/>
      <c r="AY48" s="7"/>
      <c r="AZ48" s="11"/>
      <c r="BA48" s="9"/>
      <c r="BB48" s="71"/>
      <c r="BC48" s="64"/>
      <c r="BE48" s="76"/>
      <c r="BF48" s="9"/>
      <c r="BG48" s="9"/>
      <c r="BH48" s="66"/>
      <c r="BI48" s="9"/>
      <c r="BJ48" s="9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</row>
    <row r="49" spans="1:77" x14ac:dyDescent="0.3">
      <c r="A49" s="1"/>
      <c r="B49" s="1"/>
      <c r="C49" s="1"/>
      <c r="D49" s="2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7"/>
      <c r="AN49" s="7"/>
      <c r="AO49" s="1"/>
      <c r="AP49" s="7"/>
      <c r="AQ49" s="7"/>
      <c r="AR49" s="8"/>
      <c r="AS49" s="9"/>
      <c r="AT49" s="7"/>
      <c r="AU49" s="7"/>
      <c r="AV49" s="7"/>
      <c r="AW49" s="10"/>
      <c r="AX49" s="9"/>
      <c r="AY49" s="7"/>
      <c r="AZ49" s="11"/>
      <c r="BA49" s="9"/>
      <c r="BB49" s="71"/>
      <c r="BC49" s="64"/>
      <c r="BE49" s="7"/>
      <c r="BF49" s="9"/>
      <c r="BG49" s="9"/>
      <c r="BH49" s="66"/>
      <c r="BI49" s="9"/>
      <c r="BJ49" s="9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</row>
    <row r="50" spans="1:77" x14ac:dyDescent="0.3">
      <c r="A50" s="1"/>
      <c r="B50" s="1"/>
      <c r="C50" s="1"/>
      <c r="D50" s="2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7"/>
      <c r="AN50" s="7"/>
      <c r="AO50" s="1"/>
      <c r="AP50" s="7"/>
      <c r="AQ50" s="7"/>
      <c r="AR50" s="8"/>
      <c r="AS50" s="9"/>
      <c r="AT50" s="7"/>
      <c r="AU50" s="7"/>
      <c r="AV50" s="7"/>
      <c r="AW50" s="10"/>
      <c r="AX50" s="9"/>
      <c r="AY50" s="7"/>
      <c r="AZ50" s="11"/>
      <c r="BA50" s="9"/>
      <c r="BB50" s="71"/>
      <c r="BC50" s="64"/>
      <c r="BE50" s="7"/>
      <c r="BF50" s="9"/>
      <c r="BG50" s="9"/>
      <c r="BH50" s="66"/>
      <c r="BI50" s="9"/>
      <c r="BJ50" s="9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</row>
    <row r="51" spans="1:77" x14ac:dyDescent="0.3">
      <c r="A51" s="1"/>
      <c r="B51" s="1"/>
      <c r="C51" s="1"/>
      <c r="D51" s="2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7"/>
      <c r="AN51" s="7"/>
      <c r="AO51" s="1"/>
      <c r="AP51" s="7"/>
      <c r="AQ51" s="7"/>
      <c r="AR51" s="8"/>
      <c r="AS51" s="9"/>
      <c r="AT51" s="7"/>
      <c r="AU51" s="7"/>
      <c r="AV51" s="7"/>
      <c r="AW51" s="10"/>
      <c r="AX51" s="9"/>
      <c r="AY51" s="7"/>
      <c r="AZ51" s="11"/>
      <c r="BA51" s="9"/>
      <c r="BB51" s="71"/>
      <c r="BC51" s="64"/>
      <c r="BE51" s="7"/>
      <c r="BF51" s="9"/>
      <c r="BG51" s="9"/>
      <c r="BH51" s="66"/>
      <c r="BI51" s="9"/>
      <c r="BJ51" s="9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</row>
    <row r="52" spans="1:77" x14ac:dyDescent="0.3">
      <c r="A52" s="1"/>
      <c r="B52" s="1"/>
      <c r="C52" s="1"/>
      <c r="D52" s="2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7"/>
      <c r="AN52" s="7"/>
      <c r="AO52" s="1"/>
      <c r="AP52" s="7"/>
      <c r="AQ52" s="7"/>
      <c r="AR52" s="8"/>
      <c r="AS52" s="9"/>
      <c r="AT52" s="7"/>
      <c r="AU52" s="7"/>
      <c r="AV52" s="7"/>
      <c r="AW52" s="10"/>
      <c r="AX52" s="9"/>
      <c r="AY52" s="7"/>
      <c r="AZ52" s="11"/>
      <c r="BA52" s="9"/>
      <c r="BB52" s="71"/>
      <c r="BC52" s="64"/>
      <c r="BE52" s="7"/>
      <c r="BF52" s="9"/>
      <c r="BG52" s="9"/>
      <c r="BH52" s="66"/>
      <c r="BI52" s="9"/>
      <c r="BJ52" s="9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</row>
    <row r="53" spans="1:77" x14ac:dyDescent="0.3">
      <c r="A53" s="1"/>
      <c r="B53" s="1"/>
      <c r="C53" s="1"/>
      <c r="D53" s="2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7"/>
      <c r="AN53" s="7"/>
      <c r="AO53" s="1"/>
      <c r="AP53" s="7"/>
      <c r="AQ53" s="7"/>
      <c r="AR53" s="8"/>
      <c r="AS53" s="9"/>
      <c r="AT53" s="7"/>
      <c r="AU53" s="7"/>
      <c r="AV53" s="7"/>
      <c r="AW53" s="10"/>
      <c r="AX53" s="9"/>
      <c r="AY53" s="7"/>
      <c r="AZ53" s="11"/>
      <c r="BA53" s="9"/>
      <c r="BB53" s="71"/>
      <c r="BC53" s="64"/>
      <c r="BE53" s="7"/>
      <c r="BF53" s="7"/>
      <c r="BG53" s="7"/>
      <c r="BH53" s="7"/>
      <c r="BI53" s="9"/>
      <c r="BJ53" s="9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</row>
    <row r="54" spans="1:77" x14ac:dyDescent="0.3">
      <c r="A54" s="1"/>
      <c r="B54" s="1"/>
      <c r="C54" s="1"/>
      <c r="D54" s="2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7"/>
      <c r="AN54" s="7"/>
      <c r="AO54" s="1"/>
      <c r="AP54" s="7"/>
      <c r="AQ54" s="7"/>
      <c r="AR54" s="8"/>
      <c r="AS54" s="9"/>
      <c r="AT54" s="7"/>
      <c r="AU54" s="7"/>
      <c r="AV54" s="7"/>
      <c r="AW54" s="10"/>
      <c r="AX54" s="9"/>
      <c r="AY54" s="7"/>
      <c r="AZ54" s="11"/>
      <c r="BA54" s="9"/>
      <c r="BB54" s="71"/>
      <c r="BC54" s="64"/>
      <c r="BE54" s="7"/>
      <c r="BF54" s="9"/>
      <c r="BG54" s="9"/>
      <c r="BH54" s="66"/>
      <c r="BI54" s="9"/>
      <c r="BJ54" s="9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</row>
    <row r="55" spans="1:77" x14ac:dyDescent="0.3">
      <c r="A55" s="1"/>
      <c r="B55" s="1"/>
      <c r="C55" s="1"/>
      <c r="D55" s="2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7"/>
      <c r="AN55" s="7"/>
      <c r="AO55" s="1"/>
      <c r="AP55" s="7"/>
      <c r="AQ55" s="7"/>
      <c r="AR55" s="8"/>
      <c r="AS55" s="9"/>
      <c r="AT55" s="7"/>
      <c r="AU55" s="7"/>
      <c r="AV55" s="7"/>
      <c r="AW55" s="10"/>
      <c r="AX55" s="9"/>
      <c r="AY55" s="7"/>
      <c r="AZ55" s="11"/>
      <c r="BA55" s="9"/>
      <c r="BB55" s="71"/>
      <c r="BC55" s="64"/>
      <c r="BE55" s="7"/>
      <c r="BF55" s="9"/>
      <c r="BG55" s="9"/>
      <c r="BH55" s="66"/>
      <c r="BI55" s="9"/>
      <c r="BJ55" s="9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</row>
    <row r="56" spans="1:77" x14ac:dyDescent="0.3">
      <c r="A56" s="1"/>
      <c r="B56" s="1"/>
      <c r="C56" s="1"/>
      <c r="D56" s="2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7"/>
      <c r="AN56" s="7"/>
      <c r="AO56" s="1"/>
      <c r="AP56" s="7"/>
      <c r="AQ56" s="7"/>
      <c r="AR56" s="8"/>
      <c r="AS56" s="9"/>
      <c r="AT56" s="7"/>
      <c r="AU56" s="7"/>
      <c r="AV56" s="7"/>
      <c r="AW56" s="10"/>
      <c r="AX56" s="9"/>
      <c r="AY56" s="7"/>
      <c r="AZ56" s="11"/>
      <c r="BA56" s="9"/>
      <c r="BB56" s="71"/>
      <c r="BC56" s="64"/>
      <c r="BE56" s="7"/>
      <c r="BF56" s="9"/>
      <c r="BG56" s="9"/>
      <c r="BH56" s="66"/>
      <c r="BI56" s="9"/>
      <c r="BJ56" s="9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</row>
    <row r="57" spans="1:77" x14ac:dyDescent="0.3">
      <c r="A57" s="1"/>
      <c r="B57" s="1"/>
      <c r="C57" s="1"/>
      <c r="D57" s="2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7"/>
      <c r="AN57" s="7"/>
      <c r="AO57" s="1"/>
      <c r="AP57" s="7"/>
      <c r="AQ57" s="7"/>
      <c r="AR57" s="8"/>
      <c r="AS57" s="9"/>
      <c r="AT57" s="7"/>
      <c r="AU57" s="7"/>
      <c r="AV57" s="7"/>
      <c r="AW57" s="10"/>
      <c r="AX57" s="9"/>
      <c r="AY57" s="7"/>
      <c r="AZ57" s="11"/>
      <c r="BA57" s="9"/>
      <c r="BB57" s="71"/>
      <c r="BC57" s="64"/>
      <c r="BE57" s="7"/>
      <c r="BF57" s="9"/>
      <c r="BG57" s="9"/>
      <c r="BH57" s="66"/>
      <c r="BI57" s="9"/>
      <c r="BJ57" s="9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</row>
    <row r="58" spans="1:77" x14ac:dyDescent="0.3">
      <c r="A58" s="1"/>
      <c r="B58" s="1"/>
      <c r="C58" s="1"/>
      <c r="D58" s="2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7"/>
      <c r="AN58" s="7"/>
      <c r="AO58" s="1"/>
      <c r="AP58" s="7"/>
      <c r="AQ58" s="7"/>
      <c r="AR58" s="8"/>
      <c r="AS58" s="9"/>
      <c r="AT58" s="7"/>
      <c r="AU58" s="7"/>
      <c r="AV58" s="7"/>
      <c r="AW58" s="10"/>
      <c r="AX58" s="9"/>
      <c r="AY58" s="7"/>
      <c r="AZ58" s="11"/>
      <c r="BA58" s="9"/>
      <c r="BB58" s="71"/>
      <c r="BC58" s="64"/>
      <c r="BE58" s="7"/>
      <c r="BF58" s="9"/>
      <c r="BG58" s="9"/>
      <c r="BH58" s="66"/>
      <c r="BI58" s="9"/>
      <c r="BJ58" s="9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</row>
    <row r="59" spans="1:77" x14ac:dyDescent="0.3">
      <c r="A59" s="1"/>
      <c r="B59" s="1"/>
      <c r="C59" s="1"/>
      <c r="D59" s="2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7"/>
      <c r="AN59" s="7"/>
      <c r="AO59" s="1"/>
      <c r="AP59" s="7"/>
      <c r="AQ59" s="7"/>
      <c r="AR59" s="8"/>
      <c r="AS59" s="9"/>
      <c r="AT59" s="7"/>
      <c r="AU59" s="7"/>
      <c r="AV59" s="7"/>
      <c r="AW59" s="10"/>
      <c r="AX59" s="9"/>
      <c r="AY59" s="7"/>
      <c r="AZ59" s="11"/>
      <c r="BA59" s="9"/>
      <c r="BB59" s="71"/>
      <c r="BC59" s="64"/>
      <c r="BE59" s="1"/>
      <c r="BF59" s="1"/>
      <c r="BG59" s="1"/>
      <c r="BH59" s="1"/>
      <c r="BI59" s="21"/>
      <c r="BJ59" s="21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</row>
    <row r="60" spans="1:77" x14ac:dyDescent="0.3">
      <c r="A60" s="1"/>
      <c r="B60" s="1"/>
      <c r="C60" s="1"/>
      <c r="D60" s="2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7"/>
      <c r="AN60" s="7"/>
      <c r="AO60" s="1"/>
      <c r="AP60" s="7"/>
      <c r="AQ60" s="7"/>
      <c r="AR60" s="8"/>
      <c r="AS60" s="9"/>
      <c r="AT60" s="7"/>
      <c r="AU60" s="7"/>
      <c r="AV60" s="7"/>
      <c r="AW60" s="10"/>
      <c r="AX60" s="9"/>
      <c r="AY60" s="7"/>
      <c r="AZ60" s="11"/>
      <c r="BA60" s="9"/>
      <c r="BB60" s="71"/>
      <c r="BC60" s="64"/>
      <c r="BE60" s="1"/>
      <c r="BF60" s="48"/>
      <c r="BG60" s="48"/>
      <c r="BH60" s="49"/>
      <c r="BI60" s="82"/>
      <c r="BJ60" s="82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</row>
    <row r="61" spans="1:77" x14ac:dyDescent="0.3">
      <c r="A61" s="1"/>
      <c r="B61" s="1"/>
      <c r="C61" s="1"/>
      <c r="D61" s="2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7"/>
      <c r="AN61" s="7"/>
      <c r="AO61" s="1"/>
      <c r="AP61" s="7"/>
      <c r="AQ61" s="7"/>
      <c r="AR61" s="8"/>
      <c r="AS61" s="9"/>
      <c r="AT61" s="7"/>
      <c r="AU61" s="7"/>
      <c r="AV61" s="7"/>
      <c r="AW61" s="10"/>
      <c r="AX61" s="9"/>
      <c r="AY61" s="7"/>
      <c r="AZ61" s="11"/>
      <c r="BA61" s="9"/>
      <c r="BB61" s="71"/>
      <c r="BC61" s="64"/>
      <c r="BE61" s="1"/>
      <c r="BF61" s="1"/>
      <c r="BG61" s="1"/>
      <c r="BH61" s="83"/>
      <c r="BI61" s="84"/>
      <c r="BJ61" s="84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</row>
    <row r="62" spans="1:77" x14ac:dyDescent="0.3">
      <c r="A62" s="1"/>
      <c r="B62" s="1"/>
      <c r="C62" s="1"/>
      <c r="D62" s="2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7"/>
      <c r="AN62" s="7"/>
      <c r="AO62" s="1"/>
      <c r="AP62" s="7"/>
      <c r="AQ62" s="7"/>
      <c r="AR62" s="8"/>
      <c r="AS62" s="9"/>
      <c r="AT62" s="7"/>
      <c r="AU62" s="7"/>
      <c r="AV62" s="7"/>
      <c r="AW62" s="10"/>
      <c r="AX62" s="9"/>
      <c r="AY62" s="7"/>
      <c r="AZ62" s="11"/>
      <c r="BA62" s="9"/>
      <c r="BB62" s="71"/>
      <c r="BC62" s="64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</row>
    <row r="63" spans="1:77" x14ac:dyDescent="0.3">
      <c r="A63" s="1"/>
      <c r="B63" s="1"/>
      <c r="C63" s="1"/>
      <c r="D63" s="2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7"/>
      <c r="AN63" s="7"/>
      <c r="AO63" s="1"/>
      <c r="AP63" s="7"/>
      <c r="AQ63" s="7"/>
      <c r="AR63" s="8"/>
      <c r="AS63" s="9"/>
      <c r="AT63" s="7"/>
      <c r="AU63" s="7"/>
      <c r="AV63" s="7"/>
      <c r="AW63" s="10"/>
      <c r="AX63" s="9"/>
      <c r="AY63" s="7"/>
      <c r="AZ63" s="11"/>
      <c r="BA63" s="9"/>
      <c r="BB63" s="71"/>
      <c r="BC63" s="64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</row>
    <row r="64" spans="1:77" x14ac:dyDescent="0.3">
      <c r="A64" s="1"/>
      <c r="B64" s="1"/>
      <c r="C64" s="1"/>
      <c r="D64" s="2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7"/>
      <c r="AN64" s="7"/>
      <c r="AO64" s="1"/>
      <c r="AP64" s="7"/>
      <c r="AQ64" s="7"/>
      <c r="AR64" s="8"/>
      <c r="AS64" s="9"/>
      <c r="AT64" s="7"/>
      <c r="AU64" s="7"/>
      <c r="AV64" s="7"/>
      <c r="AW64" s="10"/>
      <c r="AX64" s="9"/>
      <c r="AY64" s="7"/>
      <c r="AZ64" s="11"/>
      <c r="BA64" s="9"/>
      <c r="BB64" s="71"/>
      <c r="BC64" s="64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</row>
    <row r="65" spans="1:77" x14ac:dyDescent="0.3">
      <c r="A65" s="1"/>
      <c r="B65" s="1"/>
      <c r="C65" s="1"/>
      <c r="D65" s="2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7"/>
      <c r="AN65" s="7"/>
      <c r="AO65" s="1"/>
      <c r="AP65" s="7"/>
      <c r="AQ65" s="7"/>
      <c r="AR65" s="8"/>
      <c r="AS65" s="9"/>
      <c r="AT65" s="7"/>
      <c r="AU65" s="7"/>
      <c r="AV65" s="7"/>
      <c r="AW65" s="10"/>
      <c r="AX65" s="9"/>
      <c r="AY65" s="7"/>
      <c r="AZ65" s="11"/>
      <c r="BA65" s="9"/>
      <c r="BB65" s="71"/>
      <c r="BC65" s="64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</row>
    <row r="66" spans="1:77" x14ac:dyDescent="0.3">
      <c r="A66" s="1"/>
      <c r="B66" s="1"/>
      <c r="C66" s="1"/>
      <c r="D66" s="2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7"/>
      <c r="AN66" s="7"/>
      <c r="AO66" s="1"/>
      <c r="AP66" s="7"/>
      <c r="AQ66" s="7"/>
      <c r="AR66" s="8"/>
      <c r="AS66" s="9"/>
      <c r="AT66" s="7"/>
      <c r="AU66" s="7"/>
      <c r="AV66" s="7"/>
      <c r="AW66" s="10"/>
      <c r="AX66" s="9"/>
      <c r="AY66" s="7"/>
      <c r="AZ66" s="11"/>
      <c r="BA66" s="9"/>
      <c r="BB66" s="71"/>
      <c r="BC66" s="64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</row>
    <row r="67" spans="1:77" x14ac:dyDescent="0.3">
      <c r="A67" s="1"/>
      <c r="B67" s="1"/>
      <c r="C67" s="1"/>
      <c r="D67" s="2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7"/>
      <c r="AN67" s="7"/>
      <c r="AO67" s="1"/>
      <c r="AP67" s="1"/>
      <c r="AQ67" s="7"/>
      <c r="AR67" s="8"/>
      <c r="AS67" s="9"/>
      <c r="AT67" s="7"/>
      <c r="AU67" s="7"/>
      <c r="AV67" s="7"/>
      <c r="AW67" s="10"/>
      <c r="AX67" s="9"/>
      <c r="AY67" s="7"/>
      <c r="AZ67" s="11"/>
      <c r="BA67" s="7"/>
      <c r="BB67" s="7"/>
      <c r="BC67" s="52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</row>
    <row r="68" spans="1:77" ht="21" x14ac:dyDescent="0.4">
      <c r="A68" s="2"/>
      <c r="B68" s="1"/>
      <c r="C68" s="1"/>
      <c r="D68" s="21"/>
      <c r="E68" s="1"/>
      <c r="F68" s="86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7"/>
      <c r="AN68" s="7"/>
      <c r="AO68" s="1"/>
      <c r="AP68" s="1"/>
      <c r="AQ68" s="7"/>
      <c r="AR68" s="8"/>
      <c r="AS68" s="9"/>
      <c r="AT68" s="7"/>
      <c r="AU68" s="7"/>
      <c r="AV68" s="7"/>
      <c r="AW68" s="10"/>
      <c r="AX68" s="9"/>
      <c r="AY68" s="7"/>
      <c r="AZ68" s="11"/>
      <c r="BA68" s="7"/>
      <c r="BB68" s="7"/>
      <c r="BC68" s="52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</row>
    <row r="69" spans="1:77" x14ac:dyDescent="0.3">
      <c r="A69" s="1"/>
      <c r="B69" s="1"/>
      <c r="C69" s="1"/>
      <c r="D69" s="2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7"/>
      <c r="AN69" s="7"/>
      <c r="AO69" s="1"/>
      <c r="AP69" s="1"/>
      <c r="AQ69" s="7"/>
      <c r="AR69" s="8"/>
      <c r="AS69" s="9"/>
      <c r="AT69" s="7"/>
      <c r="AU69" s="7"/>
      <c r="AV69" s="7"/>
      <c r="AW69" s="10"/>
      <c r="AX69" s="9"/>
      <c r="AY69" s="7"/>
      <c r="AZ69" s="11"/>
      <c r="BA69" s="7"/>
      <c r="BB69" s="7"/>
      <c r="BC69" s="52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</row>
    <row r="70" spans="1:77" x14ac:dyDescent="0.3">
      <c r="A70" s="1"/>
      <c r="B70" s="1"/>
      <c r="C70" s="1"/>
      <c r="D70" s="2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7"/>
      <c r="AN70" s="7"/>
      <c r="AO70" s="1"/>
      <c r="AP70" s="1"/>
      <c r="AQ70" s="10"/>
      <c r="AR70" s="1"/>
      <c r="AS70" s="16"/>
      <c r="AT70" s="1"/>
      <c r="AU70" s="7"/>
      <c r="AV70" s="7"/>
      <c r="AW70" s="10"/>
      <c r="AX70" s="9"/>
      <c r="AY70" s="7"/>
      <c r="AZ70" s="87"/>
      <c r="BA70" s="7"/>
      <c r="BB70" s="7"/>
      <c r="BC70" s="52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</row>
    <row r="71" spans="1:77" x14ac:dyDescent="0.3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1"/>
      <c r="AM71" s="3"/>
      <c r="AN71" s="3"/>
      <c r="AO71" s="1"/>
      <c r="AP71" s="27"/>
      <c r="AQ71" s="3"/>
      <c r="AR71" s="4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51"/>
      <c r="BE71" s="48"/>
      <c r="BF71" s="48"/>
      <c r="BG71" s="48"/>
      <c r="BH71" s="48"/>
      <c r="BI71" s="48"/>
      <c r="BJ71" s="48"/>
      <c r="BK71" s="47"/>
      <c r="BR71" s="48"/>
      <c r="BY71" s="38"/>
    </row>
    <row r="72" spans="1:77" x14ac:dyDescent="0.3">
      <c r="A72" s="9"/>
      <c r="B72" s="7"/>
      <c r="C72" s="7"/>
      <c r="D72" s="19"/>
      <c r="E72" s="7"/>
      <c r="F72" s="11"/>
      <c r="G72" s="65"/>
      <c r="H72" s="7"/>
      <c r="I72" s="7"/>
      <c r="J72" s="66"/>
      <c r="K72" s="7"/>
      <c r="L72" s="7"/>
      <c r="M72" s="7"/>
      <c r="N72" s="7"/>
      <c r="O72" s="7"/>
      <c r="P72" s="7"/>
      <c r="Q72" s="66"/>
      <c r="R72" s="7"/>
      <c r="S72" s="7"/>
      <c r="T72" s="7"/>
      <c r="U72" s="7"/>
      <c r="V72" s="65"/>
      <c r="W72" s="7"/>
      <c r="X72" s="7"/>
      <c r="Y72" s="65"/>
      <c r="Z72" s="7"/>
      <c r="AA72" s="7"/>
      <c r="AB72" s="68"/>
      <c r="AC72" s="7"/>
      <c r="AD72" s="7"/>
      <c r="AE72" s="7"/>
      <c r="AF72" s="65"/>
      <c r="AG72" s="7"/>
      <c r="AH72" s="7"/>
      <c r="AI72" s="7"/>
      <c r="AJ72" s="65"/>
      <c r="AK72" s="66"/>
      <c r="AL72" s="7"/>
      <c r="AM72" s="7"/>
      <c r="AN72" s="7"/>
      <c r="AO72" s="1"/>
      <c r="AP72" s="7"/>
      <c r="AQ72" s="7"/>
      <c r="AR72" s="8"/>
      <c r="AS72" s="46"/>
      <c r="AT72" s="10"/>
      <c r="AU72" s="7"/>
      <c r="AV72" s="7"/>
      <c r="AW72" s="7"/>
      <c r="AX72" s="9"/>
      <c r="AY72" s="7"/>
      <c r="AZ72" s="87"/>
      <c r="BA72" s="7"/>
      <c r="BB72" s="7"/>
      <c r="BC72" s="64"/>
      <c r="BE72" s="76"/>
      <c r="BF72" s="9"/>
      <c r="BG72" s="9"/>
      <c r="BH72" s="66"/>
      <c r="BI72" s="9"/>
      <c r="BJ72" s="9"/>
      <c r="BK72" s="23"/>
      <c r="BR72" s="69"/>
      <c r="BY72" s="38"/>
    </row>
    <row r="73" spans="1:77" x14ac:dyDescent="0.3">
      <c r="A73" s="9"/>
      <c r="B73" s="7"/>
      <c r="C73" s="7"/>
      <c r="D73" s="19"/>
      <c r="E73" s="7"/>
      <c r="F73" s="11"/>
      <c r="G73" s="65"/>
      <c r="H73" s="7"/>
      <c r="I73" s="7"/>
      <c r="J73" s="66"/>
      <c r="K73" s="7"/>
      <c r="L73" s="7"/>
      <c r="M73" s="7"/>
      <c r="N73" s="7"/>
      <c r="O73" s="7"/>
      <c r="P73" s="7"/>
      <c r="Q73" s="66"/>
      <c r="R73" s="7"/>
      <c r="S73" s="7"/>
      <c r="T73" s="7"/>
      <c r="U73" s="7"/>
      <c r="V73" s="65"/>
      <c r="W73" s="7"/>
      <c r="X73" s="7"/>
      <c r="Y73" s="65"/>
      <c r="Z73" s="7"/>
      <c r="AA73" s="7"/>
      <c r="AB73" s="68"/>
      <c r="AC73" s="7"/>
      <c r="AD73" s="7"/>
      <c r="AE73" s="7"/>
      <c r="AF73" s="65"/>
      <c r="AG73" s="7"/>
      <c r="AH73" s="7"/>
      <c r="AI73" s="7"/>
      <c r="AJ73" s="65"/>
      <c r="AK73" s="66"/>
      <c r="AL73" s="7"/>
      <c r="AM73" s="7"/>
      <c r="AN73" s="7"/>
      <c r="AO73" s="1"/>
      <c r="AP73" s="7"/>
      <c r="AQ73" s="7"/>
      <c r="AR73" s="8"/>
      <c r="AS73" s="9"/>
      <c r="AT73" s="7"/>
      <c r="AU73" s="7"/>
      <c r="AV73" s="7"/>
      <c r="AW73" s="10"/>
      <c r="AX73" s="9"/>
      <c r="AY73" s="7"/>
      <c r="AZ73" s="87"/>
      <c r="BA73" s="7"/>
      <c r="BB73" s="7"/>
      <c r="BC73" s="64"/>
      <c r="BE73" s="7"/>
      <c r="BF73" s="9"/>
      <c r="BG73" s="9"/>
      <c r="BH73" s="66"/>
      <c r="BI73" s="9"/>
      <c r="BJ73" s="9"/>
      <c r="BK73" s="7"/>
      <c r="BR73" s="69"/>
      <c r="BY73" s="38"/>
    </row>
    <row r="74" spans="1:77" x14ac:dyDescent="0.3">
      <c r="A74" s="9"/>
      <c r="B74" s="7"/>
      <c r="C74" s="7"/>
      <c r="D74" s="19"/>
      <c r="E74" s="7"/>
      <c r="F74" s="11"/>
      <c r="G74" s="65"/>
      <c r="H74" s="7"/>
      <c r="I74" s="7"/>
      <c r="J74" s="66"/>
      <c r="K74" s="7"/>
      <c r="L74" s="7"/>
      <c r="M74" s="7"/>
      <c r="N74" s="7"/>
      <c r="O74" s="7"/>
      <c r="P74" s="7"/>
      <c r="Q74" s="66"/>
      <c r="R74" s="7"/>
      <c r="S74" s="7"/>
      <c r="T74" s="7"/>
      <c r="U74" s="7"/>
      <c r="V74" s="65"/>
      <c r="W74" s="7"/>
      <c r="X74" s="7"/>
      <c r="Y74" s="65"/>
      <c r="Z74" s="7"/>
      <c r="AA74" s="7"/>
      <c r="AB74" s="68"/>
      <c r="AC74" s="7"/>
      <c r="AD74" s="7"/>
      <c r="AE74" s="7"/>
      <c r="AF74" s="65"/>
      <c r="AG74" s="7"/>
      <c r="AH74" s="7"/>
      <c r="AI74" s="7"/>
      <c r="AJ74" s="65"/>
      <c r="AK74" s="66"/>
      <c r="AL74" s="7"/>
      <c r="AM74" s="7"/>
      <c r="AN74" s="7"/>
      <c r="AO74" s="1"/>
      <c r="AP74" s="7"/>
      <c r="AQ74" s="7"/>
      <c r="AR74" s="8"/>
      <c r="AS74" s="9"/>
      <c r="AT74" s="7"/>
      <c r="AU74" s="7"/>
      <c r="AV74" s="7"/>
      <c r="AW74" s="10"/>
      <c r="AX74" s="9"/>
      <c r="AY74" s="7"/>
      <c r="AZ74" s="87"/>
      <c r="BA74" s="7"/>
      <c r="BB74" s="7"/>
      <c r="BC74" s="64"/>
      <c r="BE74" s="7"/>
      <c r="BF74" s="9"/>
      <c r="BG74" s="9"/>
      <c r="BH74" s="66"/>
      <c r="BI74" s="9"/>
      <c r="BJ74" s="9"/>
      <c r="BK74" s="7"/>
      <c r="BR74" s="69"/>
      <c r="BY74" s="38"/>
    </row>
    <row r="75" spans="1:77" x14ac:dyDescent="0.3">
      <c r="A75" s="9"/>
      <c r="B75" s="7"/>
      <c r="C75" s="7"/>
      <c r="D75" s="19"/>
      <c r="E75" s="7"/>
      <c r="F75" s="11"/>
      <c r="G75" s="65"/>
      <c r="H75" s="7"/>
      <c r="I75" s="7"/>
      <c r="J75" s="66"/>
      <c r="K75" s="7"/>
      <c r="L75" s="7"/>
      <c r="M75" s="7"/>
      <c r="N75" s="7"/>
      <c r="O75" s="7"/>
      <c r="P75" s="7"/>
      <c r="Q75" s="66"/>
      <c r="R75" s="7"/>
      <c r="S75" s="7"/>
      <c r="T75" s="7"/>
      <c r="U75" s="7"/>
      <c r="V75" s="65"/>
      <c r="W75" s="7"/>
      <c r="X75" s="7"/>
      <c r="Y75" s="65"/>
      <c r="Z75" s="7"/>
      <c r="AA75" s="7"/>
      <c r="AB75" s="68"/>
      <c r="AC75" s="7"/>
      <c r="AD75" s="7"/>
      <c r="AE75" s="7"/>
      <c r="AF75" s="65"/>
      <c r="AG75" s="7"/>
      <c r="AH75" s="7"/>
      <c r="AI75" s="7"/>
      <c r="AJ75" s="65"/>
      <c r="AK75" s="66"/>
      <c r="AL75" s="7"/>
      <c r="AM75" s="7"/>
      <c r="AN75" s="7"/>
      <c r="AO75" s="1"/>
      <c r="AP75" s="7"/>
      <c r="AQ75" s="7"/>
      <c r="AR75" s="8"/>
      <c r="AS75" s="9"/>
      <c r="AT75" s="7"/>
      <c r="AU75" s="7"/>
      <c r="AV75" s="7"/>
      <c r="AW75" s="10"/>
      <c r="AX75" s="9"/>
      <c r="AY75" s="7"/>
      <c r="AZ75" s="87"/>
      <c r="BA75" s="7"/>
      <c r="BB75" s="7"/>
      <c r="BC75" s="64"/>
      <c r="BE75" s="7"/>
      <c r="BF75" s="9"/>
      <c r="BG75" s="9"/>
      <c r="BH75" s="66"/>
      <c r="BI75" s="9"/>
      <c r="BJ75" s="9"/>
      <c r="BK75" s="7"/>
      <c r="BR75" s="69"/>
      <c r="BY75" s="38"/>
    </row>
    <row r="76" spans="1:77" x14ac:dyDescent="0.3">
      <c r="A76" s="9"/>
      <c r="B76" s="7"/>
      <c r="C76" s="7"/>
      <c r="D76" s="19"/>
      <c r="E76" s="7"/>
      <c r="F76" s="11"/>
      <c r="G76" s="65"/>
      <c r="H76" s="7"/>
      <c r="I76" s="7"/>
      <c r="J76" s="66"/>
      <c r="K76" s="7"/>
      <c r="L76" s="7"/>
      <c r="M76" s="7"/>
      <c r="N76" s="7"/>
      <c r="O76" s="7"/>
      <c r="P76" s="7"/>
      <c r="Q76" s="66"/>
      <c r="R76" s="7"/>
      <c r="S76" s="7"/>
      <c r="T76" s="7"/>
      <c r="U76" s="7"/>
      <c r="V76" s="65"/>
      <c r="W76" s="7"/>
      <c r="X76" s="7"/>
      <c r="Y76" s="65"/>
      <c r="Z76" s="7"/>
      <c r="AA76" s="7"/>
      <c r="AB76" s="68"/>
      <c r="AC76" s="7"/>
      <c r="AD76" s="7"/>
      <c r="AE76" s="7"/>
      <c r="AF76" s="65"/>
      <c r="AG76" s="7"/>
      <c r="AH76" s="7"/>
      <c r="AI76" s="7"/>
      <c r="AJ76" s="65"/>
      <c r="AK76" s="66"/>
      <c r="AL76" s="7"/>
      <c r="AM76" s="7"/>
      <c r="AN76" s="7"/>
      <c r="AO76" s="1"/>
      <c r="AP76" s="7"/>
      <c r="AQ76" s="7"/>
      <c r="AR76" s="8"/>
      <c r="AS76" s="9"/>
      <c r="AT76" s="7"/>
      <c r="AU76" s="7"/>
      <c r="AV76" s="7"/>
      <c r="AW76" s="10"/>
      <c r="AX76" s="9"/>
      <c r="AY76" s="7"/>
      <c r="AZ76" s="87"/>
      <c r="BA76" s="7"/>
      <c r="BB76" s="7"/>
      <c r="BC76" s="64"/>
      <c r="BE76" s="7"/>
      <c r="BF76" s="9"/>
      <c r="BG76" s="9"/>
      <c r="BH76" s="66"/>
      <c r="BI76" s="9"/>
      <c r="BJ76" s="9"/>
      <c r="BK76" s="7"/>
      <c r="BR76" s="69"/>
      <c r="BY76" s="38"/>
    </row>
    <row r="77" spans="1:77" x14ac:dyDescent="0.3">
      <c r="A77" s="9"/>
      <c r="B77" s="7"/>
      <c r="C77" s="7"/>
      <c r="D77" s="19"/>
      <c r="E77" s="7"/>
      <c r="F77" s="11"/>
      <c r="G77" s="65"/>
      <c r="H77" s="7"/>
      <c r="I77" s="7"/>
      <c r="J77" s="66"/>
      <c r="K77" s="7"/>
      <c r="L77" s="7"/>
      <c r="M77" s="7"/>
      <c r="N77" s="7"/>
      <c r="O77" s="7"/>
      <c r="P77" s="7"/>
      <c r="Q77" s="66"/>
      <c r="R77" s="7"/>
      <c r="S77" s="7"/>
      <c r="T77" s="7"/>
      <c r="U77" s="7"/>
      <c r="V77" s="65"/>
      <c r="W77" s="7"/>
      <c r="X77" s="7"/>
      <c r="Y77" s="65"/>
      <c r="Z77" s="7"/>
      <c r="AA77" s="7"/>
      <c r="AB77" s="68"/>
      <c r="AC77" s="7"/>
      <c r="AD77" s="7"/>
      <c r="AE77" s="7"/>
      <c r="AF77" s="65"/>
      <c r="AG77" s="7"/>
      <c r="AH77" s="7"/>
      <c r="AI77" s="7"/>
      <c r="AJ77" s="65"/>
      <c r="AK77" s="66"/>
      <c r="AL77" s="7"/>
      <c r="AM77" s="7"/>
      <c r="AN77" s="7"/>
      <c r="AO77" s="1"/>
      <c r="AP77" s="7"/>
      <c r="AQ77" s="7"/>
      <c r="AR77" s="8"/>
      <c r="AS77" s="9"/>
      <c r="AT77" s="7"/>
      <c r="AU77" s="7"/>
      <c r="AV77" s="7"/>
      <c r="AW77" s="10"/>
      <c r="AX77" s="9"/>
      <c r="AY77" s="7"/>
      <c r="AZ77" s="87"/>
      <c r="BA77" s="7"/>
      <c r="BB77" s="7"/>
      <c r="BC77" s="64"/>
      <c r="BE77" s="76"/>
      <c r="BF77" s="9"/>
      <c r="BG77" s="9"/>
      <c r="BH77" s="66"/>
      <c r="BI77" s="9"/>
      <c r="BJ77" s="9"/>
      <c r="BK77" s="19"/>
      <c r="BR77" s="70"/>
      <c r="BY77" s="38"/>
    </row>
    <row r="78" spans="1:77" x14ac:dyDescent="0.3">
      <c r="A78" s="9"/>
      <c r="B78" s="7"/>
      <c r="C78" s="7"/>
      <c r="D78" s="19"/>
      <c r="E78" s="7"/>
      <c r="F78" s="11"/>
      <c r="G78" s="65"/>
      <c r="H78" s="7"/>
      <c r="I78" s="7"/>
      <c r="J78" s="66"/>
      <c r="K78" s="7"/>
      <c r="L78" s="7"/>
      <c r="M78" s="7"/>
      <c r="N78" s="7"/>
      <c r="O78" s="7"/>
      <c r="P78" s="7"/>
      <c r="Q78" s="66"/>
      <c r="R78" s="7"/>
      <c r="S78" s="7"/>
      <c r="T78" s="7"/>
      <c r="U78" s="7"/>
      <c r="V78" s="65"/>
      <c r="W78" s="7"/>
      <c r="X78" s="7"/>
      <c r="Y78" s="65"/>
      <c r="Z78" s="7"/>
      <c r="AA78" s="7"/>
      <c r="AB78" s="68"/>
      <c r="AC78" s="7"/>
      <c r="AD78" s="7"/>
      <c r="AE78" s="7"/>
      <c r="AF78" s="65"/>
      <c r="AG78" s="7"/>
      <c r="AH78" s="7"/>
      <c r="AI78" s="7"/>
      <c r="AJ78" s="65"/>
      <c r="AK78" s="66"/>
      <c r="AL78" s="7"/>
      <c r="AM78" s="7"/>
      <c r="AN78" s="7"/>
      <c r="AO78" s="1"/>
      <c r="AP78" s="7"/>
      <c r="AQ78" s="7"/>
      <c r="AR78" s="8"/>
      <c r="AS78" s="9"/>
      <c r="AT78" s="10"/>
      <c r="AU78" s="7"/>
      <c r="AV78" s="7"/>
      <c r="AW78" s="7"/>
      <c r="AX78" s="9"/>
      <c r="AY78" s="7"/>
      <c r="AZ78" s="87"/>
      <c r="BA78" s="20"/>
      <c r="BB78" s="7"/>
      <c r="BC78" s="64"/>
      <c r="BE78" s="7"/>
      <c r="BF78" s="9"/>
      <c r="BG78" s="9"/>
      <c r="BH78" s="66"/>
      <c r="BI78" s="9"/>
      <c r="BJ78" s="9"/>
      <c r="BK78" s="7"/>
      <c r="BR78" s="69"/>
      <c r="BY78" s="38"/>
    </row>
    <row r="79" spans="1:77" x14ac:dyDescent="0.3">
      <c r="A79" s="9"/>
      <c r="B79" s="7"/>
      <c r="C79" s="7"/>
      <c r="D79" s="19"/>
      <c r="E79" s="7"/>
      <c r="F79" s="11"/>
      <c r="G79" s="65"/>
      <c r="H79" s="7"/>
      <c r="I79" s="7"/>
      <c r="J79" s="66"/>
      <c r="K79" s="7"/>
      <c r="L79" s="7"/>
      <c r="M79" s="7"/>
      <c r="N79" s="7"/>
      <c r="O79" s="7"/>
      <c r="P79" s="7"/>
      <c r="Q79" s="66"/>
      <c r="R79" s="7"/>
      <c r="S79" s="7"/>
      <c r="T79" s="7"/>
      <c r="U79" s="7"/>
      <c r="V79" s="65"/>
      <c r="W79" s="7"/>
      <c r="X79" s="7"/>
      <c r="Y79" s="65"/>
      <c r="Z79" s="7"/>
      <c r="AA79" s="7"/>
      <c r="AB79" s="68"/>
      <c r="AC79" s="7"/>
      <c r="AD79" s="7"/>
      <c r="AE79" s="7"/>
      <c r="AF79" s="65"/>
      <c r="AG79" s="7"/>
      <c r="AH79" s="7"/>
      <c r="AI79" s="7"/>
      <c r="AJ79" s="65"/>
      <c r="AK79" s="66"/>
      <c r="AL79" s="7"/>
      <c r="AM79" s="7"/>
      <c r="AN79" s="7"/>
      <c r="AO79" s="1"/>
      <c r="AP79" s="7"/>
      <c r="AQ79" s="7"/>
      <c r="AR79" s="8"/>
      <c r="AS79" s="9"/>
      <c r="AT79" s="7"/>
      <c r="AU79" s="7"/>
      <c r="AV79" s="7"/>
      <c r="AW79" s="10"/>
      <c r="AX79" s="9"/>
      <c r="AY79" s="7"/>
      <c r="AZ79" s="87"/>
      <c r="BA79" s="7"/>
      <c r="BB79" s="7"/>
      <c r="BC79" s="64"/>
      <c r="BE79" s="7"/>
      <c r="BF79" s="9"/>
      <c r="BG79" s="9"/>
      <c r="BH79" s="66"/>
      <c r="BI79" s="9"/>
      <c r="BJ79" s="9"/>
      <c r="BK79" s="7"/>
      <c r="BR79" s="69"/>
      <c r="BY79" s="38"/>
    </row>
    <row r="80" spans="1:77" x14ac:dyDescent="0.3">
      <c r="A80" s="9"/>
      <c r="B80" s="7"/>
      <c r="C80" s="7"/>
      <c r="D80" s="19"/>
      <c r="E80" s="7"/>
      <c r="F80" s="11"/>
      <c r="G80" s="65"/>
      <c r="H80" s="7"/>
      <c r="I80" s="7"/>
      <c r="J80" s="66"/>
      <c r="K80" s="7"/>
      <c r="L80" s="7"/>
      <c r="M80" s="7"/>
      <c r="N80" s="7"/>
      <c r="O80" s="7"/>
      <c r="P80" s="7"/>
      <c r="Q80" s="66"/>
      <c r="R80" s="7"/>
      <c r="S80" s="7"/>
      <c r="T80" s="7"/>
      <c r="U80" s="7"/>
      <c r="V80" s="65"/>
      <c r="W80" s="7"/>
      <c r="X80" s="7"/>
      <c r="Y80" s="65"/>
      <c r="Z80" s="7"/>
      <c r="AA80" s="7"/>
      <c r="AB80" s="68"/>
      <c r="AC80" s="7"/>
      <c r="AD80" s="7"/>
      <c r="AE80" s="7"/>
      <c r="AF80" s="65"/>
      <c r="AG80" s="7"/>
      <c r="AH80" s="7"/>
      <c r="AI80" s="7"/>
      <c r="AJ80" s="65"/>
      <c r="AK80" s="66"/>
      <c r="AL80" s="7"/>
      <c r="AM80" s="7"/>
      <c r="AN80" s="7"/>
      <c r="AO80" s="1"/>
      <c r="AP80" s="7"/>
      <c r="AQ80" s="7"/>
      <c r="AR80" s="8"/>
      <c r="AS80" s="9"/>
      <c r="AT80" s="10"/>
      <c r="AU80" s="7"/>
      <c r="AV80" s="7"/>
      <c r="AW80" s="7"/>
      <c r="AX80" s="9"/>
      <c r="AY80" s="7"/>
      <c r="AZ80" s="87"/>
      <c r="BA80" s="7"/>
      <c r="BB80" s="7"/>
      <c r="BC80" s="64"/>
      <c r="BE80" s="7"/>
      <c r="BF80" s="9"/>
      <c r="BG80" s="9"/>
      <c r="BH80" s="66"/>
      <c r="BI80" s="9"/>
      <c r="BJ80" s="9"/>
      <c r="BK80" s="7"/>
      <c r="BR80" s="69"/>
      <c r="BY80" s="38"/>
    </row>
    <row r="81" spans="1:77" x14ac:dyDescent="0.3">
      <c r="A81" s="9"/>
      <c r="B81" s="7"/>
      <c r="C81" s="7"/>
      <c r="D81" s="19"/>
      <c r="E81" s="7"/>
      <c r="F81" s="11"/>
      <c r="G81" s="65"/>
      <c r="H81" s="7"/>
      <c r="I81" s="7"/>
      <c r="J81" s="66"/>
      <c r="K81" s="7"/>
      <c r="L81" s="7"/>
      <c r="M81" s="7"/>
      <c r="N81" s="7"/>
      <c r="O81" s="7"/>
      <c r="P81" s="7"/>
      <c r="Q81" s="66"/>
      <c r="R81" s="7"/>
      <c r="S81" s="7"/>
      <c r="T81" s="7"/>
      <c r="U81" s="7"/>
      <c r="V81" s="65"/>
      <c r="W81" s="7"/>
      <c r="X81" s="7"/>
      <c r="Y81" s="65"/>
      <c r="Z81" s="7"/>
      <c r="AA81" s="7"/>
      <c r="AB81" s="68"/>
      <c r="AC81" s="7"/>
      <c r="AD81" s="7"/>
      <c r="AE81" s="7"/>
      <c r="AF81" s="65"/>
      <c r="AG81" s="7"/>
      <c r="AH81" s="7"/>
      <c r="AI81" s="7"/>
      <c r="AJ81" s="65"/>
      <c r="AK81" s="66"/>
      <c r="AL81" s="7"/>
      <c r="AM81" s="7"/>
      <c r="AN81" s="7"/>
      <c r="AO81" s="1"/>
      <c r="AP81" s="7"/>
      <c r="AQ81" s="7"/>
      <c r="AR81" s="8"/>
      <c r="AS81" s="26"/>
      <c r="AT81" s="7"/>
      <c r="AU81" s="7"/>
      <c r="AV81" s="7"/>
      <c r="AW81" s="10"/>
      <c r="AX81" s="9"/>
      <c r="AY81" s="7"/>
      <c r="AZ81" s="87"/>
      <c r="BA81" s="7"/>
      <c r="BB81" s="7"/>
      <c r="BC81" s="64"/>
      <c r="BE81" s="7"/>
      <c r="BF81" s="9"/>
      <c r="BG81" s="9"/>
      <c r="BH81" s="66"/>
      <c r="BI81" s="9"/>
      <c r="BJ81" s="9"/>
      <c r="BK81" s="7"/>
      <c r="BR81" s="69"/>
      <c r="BY81" s="38"/>
    </row>
    <row r="82" spans="1:77" x14ac:dyDescent="0.3">
      <c r="A82" s="9"/>
      <c r="B82" s="7"/>
      <c r="C82" s="7"/>
      <c r="D82" s="19"/>
      <c r="E82" s="7"/>
      <c r="F82" s="11"/>
      <c r="G82" s="65"/>
      <c r="H82" s="7"/>
      <c r="I82" s="7"/>
      <c r="J82" s="66"/>
      <c r="K82" s="7"/>
      <c r="L82" s="7"/>
      <c r="M82" s="7"/>
      <c r="N82" s="7"/>
      <c r="O82" s="7"/>
      <c r="P82" s="7"/>
      <c r="Q82" s="66"/>
      <c r="R82" s="7"/>
      <c r="S82" s="7"/>
      <c r="T82" s="7"/>
      <c r="U82" s="7"/>
      <c r="V82" s="65"/>
      <c r="W82" s="7"/>
      <c r="X82" s="7"/>
      <c r="Y82" s="65"/>
      <c r="Z82" s="7"/>
      <c r="AA82" s="7"/>
      <c r="AB82" s="68"/>
      <c r="AC82" s="7"/>
      <c r="AD82" s="7"/>
      <c r="AE82" s="7"/>
      <c r="AF82" s="65"/>
      <c r="AG82" s="7"/>
      <c r="AH82" s="7"/>
      <c r="AI82" s="7"/>
      <c r="AJ82" s="65"/>
      <c r="AK82" s="66"/>
      <c r="AL82" s="7"/>
      <c r="AM82" s="7"/>
      <c r="AN82" s="7"/>
      <c r="AO82" s="1"/>
      <c r="AP82" s="7"/>
      <c r="AQ82" s="7"/>
      <c r="AR82" s="8"/>
      <c r="AS82" s="9"/>
      <c r="AT82" s="7"/>
      <c r="AU82" s="7"/>
      <c r="AV82" s="7"/>
      <c r="AW82" s="10"/>
      <c r="AX82" s="9"/>
      <c r="AY82" s="7"/>
      <c r="AZ82" s="87"/>
      <c r="BA82" s="7"/>
      <c r="BB82" s="7"/>
      <c r="BC82" s="64"/>
      <c r="BE82" s="7"/>
      <c r="BF82" s="7"/>
      <c r="BG82" s="7"/>
      <c r="BH82" s="7"/>
      <c r="BI82" s="9"/>
      <c r="BJ82" s="9"/>
      <c r="BK82" s="7"/>
      <c r="BR82" s="7"/>
      <c r="BY82" s="38"/>
    </row>
    <row r="83" spans="1:77" x14ac:dyDescent="0.3">
      <c r="A83" s="9"/>
      <c r="B83" s="7"/>
      <c r="C83" s="7"/>
      <c r="D83" s="19"/>
      <c r="E83" s="7"/>
      <c r="F83" s="11"/>
      <c r="G83" s="65"/>
      <c r="H83" s="7"/>
      <c r="I83" s="7"/>
      <c r="J83" s="66"/>
      <c r="K83" s="7"/>
      <c r="L83" s="7"/>
      <c r="M83" s="7"/>
      <c r="N83" s="7"/>
      <c r="O83" s="7"/>
      <c r="P83" s="7"/>
      <c r="Q83" s="66"/>
      <c r="R83" s="7"/>
      <c r="S83" s="7"/>
      <c r="T83" s="7"/>
      <c r="U83" s="7"/>
      <c r="V83" s="65"/>
      <c r="W83" s="7"/>
      <c r="X83" s="7"/>
      <c r="Y83" s="65"/>
      <c r="Z83" s="7"/>
      <c r="AA83" s="7"/>
      <c r="AB83" s="68"/>
      <c r="AC83" s="7"/>
      <c r="AD83" s="7"/>
      <c r="AE83" s="7"/>
      <c r="AF83" s="65"/>
      <c r="AG83" s="7"/>
      <c r="AH83" s="7"/>
      <c r="AI83" s="7"/>
      <c r="AJ83" s="65"/>
      <c r="AK83" s="66"/>
      <c r="AL83" s="7"/>
      <c r="AM83" s="7"/>
      <c r="AN83" s="7"/>
      <c r="AO83" s="1"/>
      <c r="AP83" s="7"/>
      <c r="AQ83" s="7"/>
      <c r="AR83" s="8"/>
      <c r="AS83" s="9"/>
      <c r="AT83" s="10"/>
      <c r="AU83" s="7"/>
      <c r="AV83" s="7"/>
      <c r="AW83" s="7"/>
      <c r="AX83" s="9"/>
      <c r="AY83" s="7"/>
      <c r="AZ83" s="87"/>
      <c r="BA83" s="7"/>
      <c r="BB83" s="7"/>
      <c r="BC83" s="64"/>
      <c r="BE83" s="48"/>
      <c r="BF83" s="48"/>
      <c r="BG83" s="48"/>
      <c r="BH83" s="49"/>
      <c r="BI83" s="82"/>
      <c r="BJ83" s="82"/>
      <c r="BK83" s="1"/>
      <c r="BR83" s="1"/>
      <c r="BY83" s="38"/>
    </row>
    <row r="84" spans="1:77" x14ac:dyDescent="0.3">
      <c r="A84" s="9"/>
      <c r="B84" s="7"/>
      <c r="C84" s="7"/>
      <c r="D84" s="19"/>
      <c r="E84" s="7"/>
      <c r="F84" s="11"/>
      <c r="G84" s="65"/>
      <c r="H84" s="7"/>
      <c r="I84" s="7"/>
      <c r="J84" s="66"/>
      <c r="K84" s="7"/>
      <c r="L84" s="7"/>
      <c r="M84" s="7"/>
      <c r="N84" s="7"/>
      <c r="O84" s="7"/>
      <c r="P84" s="7"/>
      <c r="Q84" s="66"/>
      <c r="R84" s="7"/>
      <c r="S84" s="7"/>
      <c r="T84" s="7"/>
      <c r="U84" s="7"/>
      <c r="V84" s="65"/>
      <c r="W84" s="7"/>
      <c r="X84" s="7"/>
      <c r="Y84" s="65"/>
      <c r="Z84" s="7"/>
      <c r="AA84" s="7"/>
      <c r="AB84" s="68"/>
      <c r="AC84" s="7"/>
      <c r="AD84" s="7"/>
      <c r="AE84" s="7"/>
      <c r="AF84" s="65"/>
      <c r="AG84" s="7"/>
      <c r="AH84" s="7"/>
      <c r="AI84" s="7"/>
      <c r="AJ84" s="65"/>
      <c r="AK84" s="66"/>
      <c r="AL84" s="7"/>
      <c r="AM84" s="7"/>
      <c r="AN84" s="7"/>
      <c r="AO84" s="1"/>
      <c r="AP84" s="7"/>
      <c r="AQ84" s="7"/>
      <c r="AR84" s="8"/>
      <c r="AS84" s="9"/>
      <c r="AT84" s="7"/>
      <c r="AU84" s="7"/>
      <c r="AV84" s="7"/>
      <c r="AW84" s="10"/>
      <c r="AX84" s="9"/>
      <c r="AY84" s="7"/>
      <c r="AZ84" s="87"/>
      <c r="BA84" s="7"/>
      <c r="BB84" s="7"/>
      <c r="BC84" s="64"/>
      <c r="BE84" s="1"/>
      <c r="BF84" s="1"/>
      <c r="BG84" s="1"/>
      <c r="BH84" s="83"/>
      <c r="BI84" s="84"/>
      <c r="BJ84" s="84"/>
      <c r="BK84" s="1"/>
      <c r="BR84" s="44"/>
      <c r="BY84" s="38"/>
    </row>
    <row r="85" spans="1:77" x14ac:dyDescent="0.3">
      <c r="A85" s="9"/>
      <c r="B85" s="7"/>
      <c r="C85" s="7"/>
      <c r="D85" s="19"/>
      <c r="E85" s="7"/>
      <c r="F85" s="11"/>
      <c r="G85" s="65"/>
      <c r="H85" s="7"/>
      <c r="I85" s="7"/>
      <c r="J85" s="66"/>
      <c r="K85" s="7"/>
      <c r="L85" s="7"/>
      <c r="M85" s="7"/>
      <c r="N85" s="7"/>
      <c r="O85" s="7"/>
      <c r="P85" s="7"/>
      <c r="Q85" s="66"/>
      <c r="R85" s="7"/>
      <c r="S85" s="7"/>
      <c r="T85" s="7"/>
      <c r="U85" s="7"/>
      <c r="V85" s="65"/>
      <c r="W85" s="7"/>
      <c r="X85" s="7"/>
      <c r="Y85" s="65"/>
      <c r="Z85" s="7"/>
      <c r="AA85" s="7"/>
      <c r="AB85" s="68"/>
      <c r="AC85" s="7"/>
      <c r="AD85" s="7"/>
      <c r="AE85" s="7"/>
      <c r="AF85" s="65"/>
      <c r="AG85" s="7"/>
      <c r="AH85" s="7"/>
      <c r="AI85" s="7"/>
      <c r="AJ85" s="65"/>
      <c r="AK85" s="66"/>
      <c r="AL85" s="7"/>
      <c r="AM85" s="7"/>
      <c r="AN85" s="7"/>
      <c r="AO85" s="1"/>
      <c r="AP85" s="7"/>
      <c r="AQ85" s="7"/>
      <c r="AR85" s="8"/>
      <c r="AS85" s="9"/>
      <c r="AT85" s="10"/>
      <c r="AU85" s="7"/>
      <c r="AV85" s="7"/>
      <c r="AW85" s="7"/>
      <c r="AX85" s="9"/>
      <c r="AY85" s="7"/>
      <c r="AZ85" s="87"/>
      <c r="BA85" s="7"/>
      <c r="BB85" s="7"/>
      <c r="BC85" s="64"/>
      <c r="BE85" s="36"/>
      <c r="BF85" s="36"/>
      <c r="BG85" s="36"/>
      <c r="BH85" s="80"/>
      <c r="BI85" s="19"/>
      <c r="BJ85" s="19"/>
      <c r="BK85" s="1"/>
      <c r="BL85" s="20"/>
      <c r="BM85" s="20"/>
      <c r="BN85" s="20"/>
      <c r="BO85" s="80"/>
      <c r="BP85" s="88"/>
      <c r="BQ85" s="36"/>
      <c r="BR85" s="38"/>
      <c r="BS85" s="38"/>
      <c r="BT85" s="38"/>
      <c r="BU85" s="38"/>
      <c r="BV85" s="38"/>
      <c r="BW85" s="38"/>
      <c r="BX85" s="38"/>
      <c r="BY85" s="38"/>
    </row>
    <row r="86" spans="1:77" x14ac:dyDescent="0.3">
      <c r="A86" s="9"/>
      <c r="B86" s="7"/>
      <c r="C86" s="7"/>
      <c r="D86" s="19"/>
      <c r="E86" s="7"/>
      <c r="F86" s="11"/>
      <c r="G86" s="65"/>
      <c r="H86" s="7"/>
      <c r="I86" s="7"/>
      <c r="J86" s="66"/>
      <c r="K86" s="7"/>
      <c r="L86" s="7"/>
      <c r="M86" s="7"/>
      <c r="N86" s="7"/>
      <c r="O86" s="7"/>
      <c r="P86" s="7"/>
      <c r="Q86" s="66"/>
      <c r="R86" s="7"/>
      <c r="S86" s="7"/>
      <c r="T86" s="7"/>
      <c r="U86" s="7"/>
      <c r="V86" s="65"/>
      <c r="W86" s="7"/>
      <c r="X86" s="7"/>
      <c r="Y86" s="65"/>
      <c r="Z86" s="7"/>
      <c r="AA86" s="7"/>
      <c r="AB86" s="68"/>
      <c r="AC86" s="7"/>
      <c r="AD86" s="7"/>
      <c r="AE86" s="7"/>
      <c r="AF86" s="65"/>
      <c r="AG86" s="7"/>
      <c r="AH86" s="7"/>
      <c r="AI86" s="7"/>
      <c r="AJ86" s="65"/>
      <c r="AK86" s="66"/>
      <c r="AL86" s="7"/>
      <c r="AM86" s="7"/>
      <c r="AN86" s="7"/>
      <c r="AO86" s="1"/>
      <c r="AP86" s="7"/>
      <c r="AQ86" s="7"/>
      <c r="AR86" s="8"/>
      <c r="AS86" s="9"/>
      <c r="AT86" s="7"/>
      <c r="AU86" s="7"/>
      <c r="AV86" s="7"/>
      <c r="AW86" s="10"/>
      <c r="AX86" s="9"/>
      <c r="AY86" s="7"/>
      <c r="AZ86" s="89"/>
      <c r="BA86" s="7"/>
      <c r="BB86" s="7"/>
      <c r="BC86" s="64"/>
      <c r="BE86" s="48"/>
      <c r="BF86" s="48"/>
      <c r="BG86" s="48"/>
      <c r="BH86" s="48"/>
      <c r="BI86" s="48"/>
      <c r="BJ86" s="4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</row>
    <row r="87" spans="1:77" x14ac:dyDescent="0.3">
      <c r="A87" s="9"/>
      <c r="B87" s="7"/>
      <c r="C87" s="90"/>
      <c r="D87" s="21"/>
      <c r="E87" s="1"/>
      <c r="F87" s="9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5"/>
      <c r="AC87" s="15"/>
      <c r="AD87" s="1"/>
      <c r="AE87" s="1"/>
      <c r="AF87" s="1"/>
      <c r="AG87" s="1"/>
      <c r="AH87" s="1"/>
      <c r="AI87" s="1"/>
      <c r="AJ87" s="1"/>
      <c r="AK87" s="14"/>
      <c r="AL87" s="7"/>
      <c r="AM87" s="7"/>
      <c r="AN87" s="7"/>
      <c r="AO87" s="1"/>
      <c r="AP87" s="7"/>
      <c r="AQ87" s="7"/>
      <c r="AR87" s="8"/>
      <c r="AS87" s="9"/>
      <c r="AT87" s="7"/>
      <c r="AU87" s="7"/>
      <c r="AV87" s="7"/>
      <c r="AW87" s="10"/>
      <c r="AX87" s="26"/>
      <c r="AY87" s="7"/>
      <c r="AZ87" s="87"/>
      <c r="BA87" s="7"/>
      <c r="BB87" s="7"/>
      <c r="BC87" s="64"/>
      <c r="BE87" s="76"/>
      <c r="BF87" s="9"/>
      <c r="BG87" s="9"/>
      <c r="BH87" s="66"/>
      <c r="BI87" s="9"/>
      <c r="BJ87" s="9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</row>
    <row r="88" spans="1:77" x14ac:dyDescent="0.3">
      <c r="A88" s="1"/>
      <c r="B88" s="7"/>
      <c r="C88" s="1"/>
      <c r="D88" s="21"/>
      <c r="E88" s="1"/>
      <c r="F88" s="1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5"/>
      <c r="AC88" s="15"/>
      <c r="AD88" s="1"/>
      <c r="AE88" s="1"/>
      <c r="AF88" s="1"/>
      <c r="AG88" s="1"/>
      <c r="AH88" s="1"/>
      <c r="AI88" s="1"/>
      <c r="AJ88" s="1"/>
      <c r="AK88" s="14"/>
      <c r="AL88" s="14"/>
      <c r="AM88" s="7"/>
      <c r="AN88" s="7"/>
      <c r="AO88" s="1"/>
      <c r="AP88" s="7"/>
      <c r="AQ88" s="7"/>
      <c r="AR88" s="8"/>
      <c r="AS88" s="9"/>
      <c r="AT88" s="7"/>
      <c r="AU88" s="7"/>
      <c r="AV88" s="7"/>
      <c r="AW88" s="10"/>
      <c r="AX88" s="9"/>
      <c r="AY88" s="7"/>
      <c r="AZ88" s="87"/>
      <c r="BA88" s="7"/>
      <c r="BB88" s="7"/>
      <c r="BC88" s="64"/>
      <c r="BE88" s="7"/>
      <c r="BF88" s="9"/>
      <c r="BG88" s="9"/>
      <c r="BH88" s="66"/>
      <c r="BI88" s="9"/>
      <c r="BJ88" s="9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</row>
    <row r="89" spans="1:77" x14ac:dyDescent="0.3">
      <c r="A89" s="19"/>
      <c r="B89" s="20"/>
      <c r="C89" s="20"/>
      <c r="D89" s="19"/>
      <c r="E89" s="48"/>
      <c r="F89" s="92"/>
      <c r="G89" s="93"/>
      <c r="H89" s="92"/>
      <c r="I89" s="92"/>
      <c r="J89" s="49"/>
      <c r="K89" s="37"/>
      <c r="L89" s="92"/>
      <c r="M89" s="92"/>
      <c r="N89" s="37"/>
      <c r="O89" s="92"/>
      <c r="P89" s="92"/>
      <c r="Q89" s="49"/>
      <c r="R89" s="37"/>
      <c r="S89" s="92"/>
      <c r="T89" s="92"/>
      <c r="U89" s="92"/>
      <c r="V89" s="93"/>
      <c r="W89" s="37"/>
      <c r="X89" s="92"/>
      <c r="Y89" s="93"/>
      <c r="Z89" s="93"/>
      <c r="AA89" s="92"/>
      <c r="AB89" s="94"/>
      <c r="AC89" s="94"/>
      <c r="AD89" s="92"/>
      <c r="AE89" s="92"/>
      <c r="AF89" s="93"/>
      <c r="AG89" s="92"/>
      <c r="AH89" s="37"/>
      <c r="AI89" s="92"/>
      <c r="AJ89" s="93"/>
      <c r="AK89" s="49"/>
      <c r="AL89" s="1"/>
      <c r="AM89" s="7"/>
      <c r="AN89" s="7"/>
      <c r="AO89" s="1"/>
      <c r="AP89" s="7"/>
      <c r="AQ89" s="7"/>
      <c r="AR89" s="8"/>
      <c r="AS89" s="9"/>
      <c r="AT89" s="7"/>
      <c r="AU89" s="7"/>
      <c r="AV89" s="7"/>
      <c r="AW89" s="10"/>
      <c r="AX89" s="9"/>
      <c r="AY89" s="7"/>
      <c r="AZ89" s="87"/>
      <c r="BA89" s="7"/>
      <c r="BB89" s="7"/>
      <c r="BC89" s="64"/>
      <c r="BE89" s="7"/>
      <c r="BF89" s="9"/>
      <c r="BG89" s="9"/>
      <c r="BH89" s="66"/>
      <c r="BI89" s="9"/>
      <c r="BJ89" s="9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</row>
    <row r="90" spans="1:77" x14ac:dyDescent="0.3">
      <c r="A90" s="1"/>
      <c r="B90" s="1"/>
      <c r="C90" s="1"/>
      <c r="D90" s="2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7"/>
      <c r="AJ90" s="1"/>
      <c r="AK90" s="1"/>
      <c r="AL90" s="1"/>
      <c r="AM90" s="7"/>
      <c r="AN90" s="7"/>
      <c r="AO90" s="1"/>
      <c r="AP90" s="7"/>
      <c r="AQ90" s="7"/>
      <c r="AR90" s="8"/>
      <c r="AS90" s="9"/>
      <c r="AT90" s="7"/>
      <c r="AU90" s="7"/>
      <c r="AV90" s="7"/>
      <c r="AW90" s="10"/>
      <c r="AX90" s="9"/>
      <c r="AY90" s="7"/>
      <c r="AZ90" s="87"/>
      <c r="BA90" s="7"/>
      <c r="BB90" s="7"/>
      <c r="BC90" s="64"/>
      <c r="BE90" s="7"/>
      <c r="BF90" s="9"/>
      <c r="BG90" s="9"/>
      <c r="BH90" s="66"/>
      <c r="BI90" s="9"/>
      <c r="BJ90" s="9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</row>
    <row r="91" spans="1:77" x14ac:dyDescent="0.3">
      <c r="A91" s="1"/>
      <c r="B91" s="1"/>
      <c r="C91" s="1"/>
      <c r="D91" s="21"/>
      <c r="E91" s="1"/>
      <c r="F91" s="1"/>
      <c r="G91" s="1"/>
      <c r="H91" s="9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23"/>
      <c r="AF91" s="3"/>
      <c r="AG91" s="3"/>
      <c r="AH91" s="19"/>
      <c r="AI91" s="7"/>
      <c r="AJ91" s="72"/>
      <c r="AK91" s="1"/>
      <c r="AL91" s="1"/>
      <c r="AM91" s="7"/>
      <c r="AN91" s="7"/>
      <c r="AO91" s="1"/>
      <c r="AP91" s="7"/>
      <c r="AQ91" s="7"/>
      <c r="AR91" s="8"/>
      <c r="AS91" s="9"/>
      <c r="AT91" s="7"/>
      <c r="AU91" s="7"/>
      <c r="AV91" s="7"/>
      <c r="AW91" s="10"/>
      <c r="AX91" s="9"/>
      <c r="AY91" s="7"/>
      <c r="AZ91" s="87"/>
      <c r="BA91" s="7"/>
      <c r="BB91" s="7"/>
      <c r="BC91" s="64"/>
      <c r="BE91" s="7"/>
      <c r="BF91" s="9"/>
      <c r="BG91" s="9"/>
      <c r="BH91" s="66"/>
      <c r="BI91" s="9"/>
      <c r="BJ91" s="9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</row>
    <row r="92" spans="1:77" x14ac:dyDescent="0.3">
      <c r="A92" s="1"/>
      <c r="B92" s="1"/>
      <c r="C92" s="78"/>
      <c r="D92" s="36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23"/>
      <c r="AF92" s="24"/>
      <c r="AG92" s="25"/>
      <c r="AH92" s="19"/>
      <c r="AI92" s="69"/>
      <c r="AJ92" s="72"/>
      <c r="AK92" s="3"/>
      <c r="AL92" s="1"/>
      <c r="AM92" s="7"/>
      <c r="AN92" s="7"/>
      <c r="AO92" s="1"/>
      <c r="AP92" s="7"/>
      <c r="AQ92" s="7"/>
      <c r="AR92" s="8"/>
      <c r="AS92" s="9"/>
      <c r="AT92" s="7"/>
      <c r="AU92" s="7"/>
      <c r="AV92" s="7"/>
      <c r="AW92" s="10"/>
      <c r="AX92" s="9"/>
      <c r="AY92" s="7"/>
      <c r="AZ92" s="87"/>
      <c r="BA92" s="20"/>
      <c r="BB92" s="7"/>
      <c r="BC92" s="64"/>
      <c r="BE92" s="76"/>
      <c r="BF92" s="9"/>
      <c r="BG92" s="9"/>
      <c r="BH92" s="66"/>
      <c r="BI92" s="9"/>
      <c r="BJ92" s="9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</row>
    <row r="93" spans="1:77" x14ac:dyDescent="0.3">
      <c r="A93" s="1"/>
      <c r="B93" s="1"/>
      <c r="C93" s="7"/>
      <c r="D93" s="36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23"/>
      <c r="AF93" s="24"/>
      <c r="AG93" s="25"/>
      <c r="AH93" s="19"/>
      <c r="AI93" s="70"/>
      <c r="AJ93" s="73"/>
      <c r="AK93" s="19"/>
      <c r="AL93" s="1"/>
      <c r="AM93" s="7"/>
      <c r="AN93" s="7"/>
      <c r="AO93" s="1"/>
      <c r="AP93" s="7"/>
      <c r="AQ93" s="7"/>
      <c r="AR93" s="8"/>
      <c r="AS93" s="9"/>
      <c r="AT93" s="7"/>
      <c r="AU93" s="7"/>
      <c r="AV93" s="7"/>
      <c r="AW93" s="10"/>
      <c r="AX93" s="9"/>
      <c r="AY93" s="7"/>
      <c r="AZ93" s="87"/>
      <c r="BA93" s="7"/>
      <c r="BB93" s="7"/>
      <c r="BC93" s="64"/>
      <c r="BE93" s="7"/>
      <c r="BF93" s="9"/>
      <c r="BG93" s="9"/>
      <c r="BH93" s="66"/>
      <c r="BI93" s="9"/>
      <c r="BJ93" s="9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</row>
    <row r="94" spans="1:77" x14ac:dyDescent="0.3">
      <c r="A94" s="1"/>
      <c r="B94" s="1"/>
      <c r="C94" s="7"/>
      <c r="D94" s="2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23"/>
      <c r="AF94" s="19"/>
      <c r="AG94" s="25"/>
      <c r="AH94" s="19"/>
      <c r="AI94" s="70"/>
      <c r="AJ94" s="74"/>
      <c r="AK94" s="19"/>
      <c r="AL94" s="1"/>
      <c r="AM94" s="7"/>
      <c r="AN94" s="7"/>
      <c r="AO94" s="1"/>
      <c r="AP94" s="7"/>
      <c r="AQ94" s="7"/>
      <c r="AR94" s="8"/>
      <c r="AS94" s="9"/>
      <c r="AT94" s="7"/>
      <c r="AU94" s="7"/>
      <c r="AV94" s="7"/>
      <c r="AW94" s="10"/>
      <c r="AX94" s="9"/>
      <c r="AY94" s="7"/>
      <c r="AZ94" s="87"/>
      <c r="BA94" s="7"/>
      <c r="BB94" s="7"/>
      <c r="BC94" s="64"/>
      <c r="BE94" s="7"/>
      <c r="BF94" s="9"/>
      <c r="BG94" s="9"/>
      <c r="BH94" s="66"/>
      <c r="BI94" s="9"/>
      <c r="BJ94" s="9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</row>
    <row r="95" spans="1:77" x14ac:dyDescent="0.3">
      <c r="A95" s="1"/>
      <c r="B95" s="1"/>
      <c r="D95" s="21"/>
      <c r="E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23"/>
      <c r="AF95" s="24"/>
      <c r="AG95" s="25"/>
      <c r="AH95" s="19"/>
      <c r="AI95" s="24"/>
      <c r="AJ95" s="25"/>
      <c r="AK95" s="19"/>
      <c r="AL95" s="1"/>
      <c r="AM95" s="7"/>
      <c r="AN95" s="7"/>
      <c r="AO95" s="1"/>
      <c r="AP95" s="7"/>
      <c r="AQ95" s="7"/>
      <c r="AR95" s="8"/>
      <c r="AS95" s="9"/>
      <c r="AT95" s="10"/>
      <c r="AU95" s="7"/>
      <c r="AV95" s="7"/>
      <c r="AW95" s="7"/>
      <c r="AX95" s="9"/>
      <c r="AY95" s="7"/>
      <c r="AZ95" s="87"/>
      <c r="BA95" s="7"/>
      <c r="BB95" s="7"/>
      <c r="BC95" s="64"/>
      <c r="BE95" s="7"/>
      <c r="BF95" s="9"/>
      <c r="BG95" s="9"/>
      <c r="BH95" s="66"/>
      <c r="BI95" s="9"/>
      <c r="BJ95" s="9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</row>
    <row r="96" spans="1:77" x14ac:dyDescent="0.3">
      <c r="A96" s="1"/>
      <c r="B96" s="1"/>
      <c r="D96" s="21"/>
      <c r="E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7"/>
      <c r="AN96" s="7"/>
      <c r="AO96" s="1"/>
      <c r="AP96" s="7"/>
      <c r="AQ96" s="7"/>
      <c r="AR96" s="8"/>
      <c r="AS96" s="9"/>
      <c r="AT96" s="10"/>
      <c r="AU96" s="7"/>
      <c r="AV96" s="7"/>
      <c r="AW96" s="7"/>
      <c r="AX96" s="9"/>
      <c r="AY96" s="7"/>
      <c r="AZ96" s="87"/>
      <c r="BA96" s="7"/>
      <c r="BB96" s="7"/>
      <c r="BC96" s="64"/>
      <c r="BE96" s="7"/>
      <c r="BF96" s="9"/>
      <c r="BG96" s="9"/>
      <c r="BH96" s="66"/>
      <c r="BI96" s="9"/>
      <c r="BJ96" s="9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</row>
    <row r="97" spans="1:77" x14ac:dyDescent="0.3">
      <c r="A97" s="1"/>
      <c r="B97" s="1"/>
      <c r="C97" s="1"/>
      <c r="D97" s="21"/>
      <c r="E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7"/>
      <c r="AN97" s="7"/>
      <c r="AO97" s="1"/>
      <c r="AP97" s="7"/>
      <c r="AQ97" s="7"/>
      <c r="AR97" s="8"/>
      <c r="AS97" s="26"/>
      <c r="AT97" s="7"/>
      <c r="AU97" s="7"/>
      <c r="AV97" s="7"/>
      <c r="AW97" s="10"/>
      <c r="AX97" s="9"/>
      <c r="AY97" s="7"/>
      <c r="AZ97" s="87"/>
      <c r="BA97" s="7"/>
      <c r="BB97" s="7"/>
      <c r="BC97" s="64"/>
      <c r="BE97" s="7"/>
      <c r="BF97" s="7"/>
      <c r="BG97" s="7"/>
      <c r="BH97" s="7"/>
      <c r="BI97" s="9"/>
      <c r="BJ97" s="9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</row>
    <row r="98" spans="1:77" x14ac:dyDescent="0.3">
      <c r="A98" s="1"/>
      <c r="B98" s="1"/>
      <c r="C98" s="1"/>
      <c r="D98" s="21"/>
      <c r="E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7"/>
      <c r="AN98" s="7"/>
      <c r="AO98" s="1"/>
      <c r="AP98" s="7"/>
      <c r="AQ98" s="7"/>
      <c r="AR98" s="8"/>
      <c r="AS98" s="9"/>
      <c r="AT98" s="7"/>
      <c r="AU98" s="7"/>
      <c r="AV98" s="7"/>
      <c r="AW98" s="10"/>
      <c r="AX98" s="9"/>
      <c r="AY98" s="7"/>
      <c r="AZ98" s="87"/>
      <c r="BA98" s="7"/>
      <c r="BB98" s="7"/>
      <c r="BC98" s="64"/>
      <c r="BE98" s="1"/>
      <c r="BF98" s="48"/>
      <c r="BG98" s="48"/>
      <c r="BH98" s="49"/>
      <c r="BI98" s="82"/>
      <c r="BJ98" s="82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</row>
    <row r="99" spans="1:77" x14ac:dyDescent="0.3">
      <c r="A99" s="1"/>
      <c r="B99" s="1"/>
      <c r="C99" s="1"/>
      <c r="D99" s="96"/>
      <c r="E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7"/>
      <c r="AN99" s="7"/>
      <c r="AO99" s="1"/>
      <c r="AP99" s="7"/>
      <c r="AQ99" s="7"/>
      <c r="AR99" s="8"/>
      <c r="AS99" s="9"/>
      <c r="AT99" s="7"/>
      <c r="AU99" s="7"/>
      <c r="AV99" s="7"/>
      <c r="AW99" s="10"/>
      <c r="AX99" s="9"/>
      <c r="AY99" s="7"/>
      <c r="AZ99" s="87"/>
      <c r="BA99" s="7"/>
      <c r="BB99" s="7"/>
      <c r="BC99" s="64"/>
      <c r="BE99" s="1"/>
      <c r="BF99" s="1"/>
      <c r="BG99" s="1"/>
      <c r="BH99" s="83"/>
      <c r="BI99" s="84"/>
      <c r="BJ99" s="84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</row>
    <row r="100" spans="1:77" x14ac:dyDescent="0.3">
      <c r="A100" s="1"/>
      <c r="B100" s="1"/>
      <c r="C100" s="1"/>
      <c r="D100" s="96"/>
      <c r="E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7"/>
      <c r="AN100" s="7"/>
      <c r="AO100" s="1"/>
      <c r="AP100" s="7"/>
      <c r="AQ100" s="7"/>
      <c r="AR100" s="8"/>
      <c r="AS100" s="9"/>
      <c r="AT100" s="10"/>
      <c r="AU100" s="7"/>
      <c r="AV100" s="7"/>
      <c r="AW100" s="7"/>
      <c r="AX100" s="9"/>
      <c r="AY100" s="7"/>
      <c r="AZ100" s="87"/>
      <c r="BA100" s="7"/>
      <c r="BB100" s="7"/>
      <c r="BC100" s="64"/>
      <c r="BE100" s="38"/>
      <c r="BF100" s="38"/>
      <c r="BG100" s="38"/>
      <c r="BH100" s="38"/>
      <c r="BI100" s="81"/>
      <c r="BJ100" s="81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</row>
    <row r="101" spans="1:77" x14ac:dyDescent="0.3">
      <c r="A101" s="1"/>
      <c r="B101" s="1"/>
      <c r="C101" s="1"/>
      <c r="D101" s="96"/>
      <c r="E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7"/>
      <c r="AN101" s="7"/>
      <c r="AO101" s="1"/>
      <c r="AP101" s="7"/>
      <c r="AQ101" s="7"/>
      <c r="AR101" s="8"/>
      <c r="AS101" s="9"/>
      <c r="AT101" s="10"/>
      <c r="AU101" s="7"/>
      <c r="AV101" s="7"/>
      <c r="AW101" s="7"/>
      <c r="AX101" s="9"/>
      <c r="AY101" s="7"/>
      <c r="AZ101" s="87"/>
      <c r="BA101" s="7"/>
      <c r="BB101" s="7"/>
      <c r="BC101" s="64"/>
      <c r="BE101" s="48"/>
      <c r="BF101" s="48"/>
      <c r="BG101" s="48"/>
      <c r="BH101" s="48"/>
      <c r="BI101" s="48"/>
      <c r="BJ101" s="4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</row>
    <row r="102" spans="1:77" x14ac:dyDescent="0.3">
      <c r="A102" s="1"/>
      <c r="B102" s="1"/>
      <c r="C102" s="1"/>
      <c r="D102" s="96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7"/>
      <c r="AQ102" s="16"/>
      <c r="AR102" s="17"/>
      <c r="AS102" s="18"/>
      <c r="AT102" s="16"/>
      <c r="AU102" s="16"/>
      <c r="AV102" s="16"/>
      <c r="AW102" s="16"/>
      <c r="AX102" s="18"/>
      <c r="AY102" s="7"/>
      <c r="AZ102" s="87"/>
      <c r="BA102" s="7"/>
      <c r="BB102" s="7"/>
      <c r="BC102" s="64"/>
      <c r="BE102" s="76"/>
      <c r="BF102" s="9"/>
      <c r="BG102" s="9"/>
      <c r="BH102" s="66"/>
      <c r="BI102" s="9"/>
      <c r="BJ102" s="9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</row>
    <row r="103" spans="1:77" x14ac:dyDescent="0.3">
      <c r="A103" s="1"/>
      <c r="B103" s="1"/>
      <c r="C103" s="1"/>
      <c r="D103" s="96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7"/>
      <c r="AQ103" s="7"/>
      <c r="AR103" s="8"/>
      <c r="AS103" s="9"/>
      <c r="AT103" s="7"/>
      <c r="AU103" s="7"/>
      <c r="AV103" s="7"/>
      <c r="AW103" s="10"/>
      <c r="AX103" s="9"/>
      <c r="AY103" s="7"/>
      <c r="AZ103" s="87"/>
      <c r="BA103" s="7"/>
      <c r="BB103" s="7"/>
      <c r="BC103" s="64"/>
      <c r="BE103" s="7"/>
      <c r="BF103" s="9"/>
      <c r="BG103" s="9"/>
      <c r="BH103" s="66"/>
      <c r="BI103" s="9"/>
      <c r="BJ103" s="9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</row>
    <row r="104" spans="1:77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7"/>
      <c r="AQ104" s="7"/>
      <c r="AR104" s="8"/>
      <c r="AS104" s="9"/>
      <c r="AT104" s="7"/>
      <c r="AU104" s="7"/>
      <c r="AV104" s="7"/>
      <c r="AW104" s="10"/>
      <c r="AX104" s="9"/>
      <c r="AY104" s="7"/>
      <c r="AZ104" s="87"/>
      <c r="BA104" s="7"/>
      <c r="BB104" s="7"/>
      <c r="BC104" s="64"/>
      <c r="BE104" s="7"/>
      <c r="BF104" s="9"/>
      <c r="BG104" s="9"/>
      <c r="BH104" s="66"/>
      <c r="BI104" s="9"/>
      <c r="BJ104" s="9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</row>
    <row r="105" spans="1:77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7"/>
      <c r="AQ105" s="7"/>
      <c r="AR105" s="8"/>
      <c r="AS105" s="9"/>
      <c r="AT105" s="7"/>
      <c r="AU105" s="7"/>
      <c r="AV105" s="7"/>
      <c r="AW105" s="10"/>
      <c r="AX105" s="9"/>
      <c r="AY105" s="7"/>
      <c r="AZ105" s="87"/>
      <c r="BA105" s="7"/>
      <c r="BB105" s="7"/>
      <c r="BC105" s="64"/>
      <c r="BE105" s="7"/>
      <c r="BF105" s="9"/>
      <c r="BG105" s="9"/>
      <c r="BH105" s="66"/>
      <c r="BI105" s="9"/>
      <c r="BJ105" s="9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</row>
    <row r="106" spans="1:77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7"/>
      <c r="AQ106" s="16"/>
      <c r="AR106" s="17"/>
      <c r="AS106" s="18"/>
      <c r="AT106" s="16"/>
      <c r="AU106" s="16"/>
      <c r="AV106" s="16"/>
      <c r="AW106" s="16"/>
      <c r="AX106" s="18"/>
      <c r="AY106" s="62"/>
      <c r="AZ106" s="87"/>
      <c r="BA106" s="7"/>
      <c r="BB106" s="7"/>
      <c r="BC106" s="64"/>
      <c r="BD106" s="16"/>
      <c r="BE106" s="7"/>
      <c r="BF106" s="9"/>
      <c r="BG106" s="9"/>
      <c r="BH106" s="66"/>
      <c r="BI106" s="9"/>
      <c r="BJ106" s="9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</row>
    <row r="107" spans="1:77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7"/>
      <c r="AQ107" s="7"/>
      <c r="AR107" s="8"/>
      <c r="AS107" s="9"/>
      <c r="AT107" s="10"/>
      <c r="AU107" s="7"/>
      <c r="AV107" s="7"/>
      <c r="AW107" s="7"/>
      <c r="AX107" s="9"/>
      <c r="AY107" s="7"/>
      <c r="AZ107" s="87"/>
      <c r="BA107" s="7"/>
      <c r="BB107" s="7"/>
      <c r="BC107" s="64"/>
      <c r="BD107" s="1"/>
      <c r="BE107" s="76"/>
      <c r="BF107" s="9"/>
      <c r="BG107" s="9"/>
      <c r="BH107" s="66"/>
      <c r="BI107" s="9"/>
      <c r="BJ107" s="9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</row>
    <row r="108" spans="1:77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7"/>
      <c r="AQ108" s="7"/>
      <c r="AR108" s="8"/>
      <c r="AS108" s="9"/>
      <c r="AT108" s="7"/>
      <c r="AU108" s="7"/>
      <c r="AV108" s="7"/>
      <c r="AW108" s="10"/>
      <c r="AX108" s="9"/>
      <c r="AY108" s="7"/>
      <c r="AZ108" s="87"/>
      <c r="BA108" s="7"/>
      <c r="BB108" s="7"/>
      <c r="BC108" s="64"/>
      <c r="BD108" s="1"/>
      <c r="BE108" s="7"/>
      <c r="BF108" s="9"/>
      <c r="BG108" s="9"/>
      <c r="BH108" s="66"/>
      <c r="BI108" s="9"/>
      <c r="BJ108" s="9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</row>
    <row r="109" spans="1:77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7"/>
      <c r="AQ109" s="7"/>
      <c r="AR109" s="8"/>
      <c r="AS109" s="9"/>
      <c r="AT109" s="7"/>
      <c r="AU109" s="7"/>
      <c r="AV109" s="7"/>
      <c r="AW109" s="10"/>
      <c r="AX109" s="9"/>
      <c r="AY109" s="7"/>
      <c r="AZ109" s="87"/>
      <c r="BA109" s="7"/>
      <c r="BB109" s="7"/>
      <c r="BC109" s="64"/>
      <c r="BD109" s="7"/>
      <c r="BE109" s="7"/>
      <c r="BF109" s="9"/>
      <c r="BG109" s="9"/>
      <c r="BH109" s="66"/>
      <c r="BI109" s="9"/>
      <c r="BJ109" s="9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</row>
    <row r="110" spans="1:77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7"/>
      <c r="AQ110" s="7"/>
      <c r="AR110" s="8"/>
      <c r="AS110" s="9"/>
      <c r="AT110" s="7"/>
      <c r="AU110" s="7"/>
      <c r="AV110" s="7"/>
      <c r="AW110" s="10"/>
      <c r="AX110" s="9"/>
      <c r="AY110" s="7"/>
      <c r="AZ110" s="87"/>
      <c r="BA110" s="7"/>
      <c r="BB110" s="7"/>
      <c r="BC110" s="64"/>
      <c r="BD110" s="7"/>
      <c r="BE110" s="7"/>
      <c r="BF110" s="9"/>
      <c r="BG110" s="9"/>
      <c r="BH110" s="66"/>
      <c r="BI110" s="9"/>
      <c r="BJ110" s="9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</row>
    <row r="111" spans="1:77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7"/>
      <c r="AR111" s="8"/>
      <c r="AS111" s="9"/>
      <c r="AT111" s="7"/>
      <c r="AU111" s="7"/>
      <c r="AV111" s="7"/>
      <c r="AW111" s="10"/>
      <c r="AX111" s="9"/>
      <c r="BC111" s="64"/>
      <c r="BD111" s="7"/>
      <c r="BE111" s="7"/>
      <c r="BF111" s="9"/>
      <c r="BG111" s="9"/>
      <c r="BH111" s="66"/>
      <c r="BI111" s="9"/>
      <c r="BJ111" s="9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</row>
    <row r="112" spans="1:77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7"/>
      <c r="AR112" s="8"/>
      <c r="AS112" s="9"/>
      <c r="AT112" s="7"/>
      <c r="AU112" s="7"/>
      <c r="AV112" s="7"/>
      <c r="AW112" s="10"/>
      <c r="AX112" s="9"/>
      <c r="BA112" s="79"/>
      <c r="BC112" s="64"/>
      <c r="BD112" s="7"/>
      <c r="BE112" s="7"/>
      <c r="BF112" s="7"/>
      <c r="BG112" s="7"/>
      <c r="BH112" s="7"/>
      <c r="BI112" s="9"/>
      <c r="BJ112" s="9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</row>
    <row r="113" spans="1:77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7"/>
      <c r="AR113" s="8"/>
      <c r="AS113" s="9"/>
      <c r="AT113" s="7"/>
      <c r="AU113" s="7"/>
      <c r="AV113" s="7"/>
      <c r="AW113" s="10"/>
      <c r="AX113" s="9"/>
      <c r="AY113" s="97"/>
      <c r="AZ113" s="87"/>
      <c r="BA113" s="7"/>
      <c r="BB113" s="7"/>
      <c r="BC113" s="64"/>
      <c r="BD113" s="7"/>
      <c r="BE113" s="1"/>
      <c r="BF113" s="48"/>
      <c r="BG113" s="48"/>
      <c r="BH113" s="53"/>
      <c r="BI113" s="82"/>
      <c r="BJ113" s="82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</row>
    <row r="114" spans="1:77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7"/>
      <c r="AR114" s="8"/>
      <c r="AS114" s="9"/>
      <c r="AT114" s="7"/>
      <c r="AU114" s="7"/>
      <c r="AV114" s="7"/>
      <c r="AW114" s="7"/>
      <c r="AX114" s="9"/>
      <c r="AY114" s="7"/>
      <c r="AZ114" s="11"/>
      <c r="BA114" s="9"/>
      <c r="BB114" s="85"/>
      <c r="BC114" s="64"/>
      <c r="BD114" s="7"/>
      <c r="BE114" s="1"/>
      <c r="BF114" s="1"/>
      <c r="BG114" s="1"/>
      <c r="BH114" s="83"/>
      <c r="BI114" s="84"/>
      <c r="BJ114" s="84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</row>
    <row r="115" spans="1:77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7"/>
      <c r="AR115" s="8"/>
      <c r="AS115" s="9"/>
      <c r="AT115" s="7"/>
      <c r="AU115" s="7"/>
      <c r="AV115" s="7"/>
      <c r="AW115" s="7"/>
      <c r="AX115" s="9"/>
      <c r="AY115" s="7"/>
      <c r="AZ115" s="11"/>
      <c r="BA115" s="9"/>
      <c r="BB115" s="85"/>
      <c r="BC115" s="64"/>
      <c r="BD115" s="7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</row>
    <row r="116" spans="1:77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7"/>
      <c r="AR116" s="8"/>
      <c r="AS116" s="9"/>
      <c r="AT116" s="7"/>
      <c r="AU116" s="7"/>
      <c r="AV116" s="7"/>
      <c r="AW116" s="10"/>
      <c r="AX116" s="9"/>
      <c r="AY116" s="7"/>
      <c r="AZ116" s="11"/>
      <c r="BA116" s="9"/>
      <c r="BB116" s="71"/>
      <c r="BC116" s="64"/>
      <c r="BD116" s="7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</row>
    <row r="117" spans="1:77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7"/>
      <c r="AR117" s="8"/>
      <c r="AS117" s="9"/>
      <c r="AT117" s="7"/>
      <c r="AU117" s="7"/>
      <c r="AV117" s="7"/>
      <c r="AW117" s="10"/>
      <c r="AX117" s="9"/>
      <c r="AY117" s="7"/>
      <c r="AZ117" s="11"/>
      <c r="BA117" s="9"/>
      <c r="BB117" s="71"/>
      <c r="BC117" s="64"/>
      <c r="BD117" s="7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</row>
    <row r="118" spans="1:77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7"/>
      <c r="AR118" s="8"/>
      <c r="AS118" s="9"/>
      <c r="AT118" s="7"/>
      <c r="AU118" s="7"/>
      <c r="AV118" s="7"/>
      <c r="AW118" s="10"/>
      <c r="AX118" s="9"/>
      <c r="AY118" s="7"/>
      <c r="AZ118" s="11"/>
      <c r="BA118" s="9"/>
      <c r="BB118" s="71"/>
      <c r="BC118" s="64"/>
      <c r="BD118" s="7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</row>
    <row r="119" spans="1:77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7"/>
      <c r="AR119" s="8"/>
      <c r="AS119" s="9"/>
      <c r="AT119" s="7"/>
      <c r="AU119" s="7"/>
      <c r="AV119" s="7"/>
      <c r="AW119" s="10"/>
      <c r="AX119" s="9"/>
      <c r="AY119" s="7"/>
      <c r="AZ119" s="11"/>
      <c r="BA119" s="9"/>
      <c r="BB119" s="71"/>
      <c r="BC119" s="64"/>
      <c r="BD119" s="7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</row>
    <row r="120" spans="1:77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7"/>
      <c r="AR120" s="8"/>
      <c r="AS120" s="9"/>
      <c r="AT120" s="7"/>
      <c r="AU120" s="7"/>
      <c r="AV120" s="7"/>
      <c r="AW120" s="10"/>
      <c r="AX120" s="9"/>
      <c r="AY120" s="7"/>
      <c r="AZ120" s="11"/>
      <c r="BA120" s="9"/>
      <c r="BB120" s="71"/>
      <c r="BC120" s="64"/>
      <c r="BD120" s="7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</row>
    <row r="121" spans="1:77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7"/>
      <c r="AR121" s="8"/>
      <c r="AS121" s="9"/>
      <c r="AT121" s="7"/>
      <c r="AU121" s="7"/>
      <c r="AV121" s="7"/>
      <c r="AW121" s="10"/>
      <c r="AX121" s="9"/>
      <c r="AY121" s="7"/>
      <c r="AZ121" s="11"/>
      <c r="BA121" s="9"/>
      <c r="BB121" s="71"/>
      <c r="BC121" s="64"/>
      <c r="BD121" s="7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</row>
    <row r="122" spans="1:77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7"/>
      <c r="AR122" s="8"/>
      <c r="AS122" s="9"/>
      <c r="AT122" s="7"/>
      <c r="AU122" s="7"/>
      <c r="AV122" s="7"/>
      <c r="AW122" s="10"/>
      <c r="AX122" s="9"/>
      <c r="AY122" s="7"/>
      <c r="AZ122" s="11"/>
      <c r="BA122" s="9"/>
      <c r="BB122" s="71"/>
      <c r="BC122" s="64"/>
      <c r="BD122" s="7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</row>
    <row r="123" spans="1:77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7"/>
      <c r="AR123" s="8"/>
      <c r="AS123" s="9"/>
      <c r="AT123" s="7"/>
      <c r="AU123" s="7"/>
      <c r="AV123" s="7"/>
      <c r="AW123" s="10"/>
      <c r="AX123" s="9"/>
      <c r="AY123" s="7"/>
      <c r="AZ123" s="11"/>
      <c r="BA123" s="9"/>
      <c r="BB123" s="71"/>
      <c r="BC123" s="64"/>
      <c r="BD123" s="7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</row>
    <row r="124" spans="1:77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7"/>
      <c r="AR124" s="8"/>
      <c r="AS124" s="9"/>
      <c r="AT124" s="7"/>
      <c r="AU124" s="7"/>
      <c r="AV124" s="7"/>
      <c r="AW124" s="10"/>
      <c r="AX124" s="9"/>
      <c r="AY124" s="7"/>
      <c r="AZ124" s="11"/>
      <c r="BA124" s="9"/>
      <c r="BB124" s="71"/>
      <c r="BC124" s="64"/>
      <c r="BD124" s="7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</row>
    <row r="125" spans="1:77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7"/>
      <c r="AR125" s="8"/>
      <c r="AS125" s="9"/>
      <c r="AT125" s="7"/>
      <c r="AU125" s="7"/>
      <c r="AV125" s="7"/>
      <c r="AW125" s="10"/>
      <c r="AX125" s="9"/>
      <c r="AY125" s="7"/>
      <c r="AZ125" s="11"/>
      <c r="BA125" s="9"/>
      <c r="BB125" s="71"/>
      <c r="BC125" s="64"/>
      <c r="BD125" s="7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</row>
    <row r="126" spans="1:77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7"/>
      <c r="AR126" s="8"/>
      <c r="AS126" s="9"/>
      <c r="AT126" s="7"/>
      <c r="AU126" s="7"/>
      <c r="AV126" s="7"/>
      <c r="AW126" s="10"/>
      <c r="AX126" s="9"/>
      <c r="AY126" s="7"/>
      <c r="AZ126" s="11"/>
      <c r="BA126" s="9"/>
      <c r="BB126" s="71"/>
      <c r="BC126" s="64"/>
      <c r="BD126" s="7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</row>
    <row r="127" spans="1:77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7"/>
      <c r="AR127" s="8"/>
      <c r="AS127" s="9"/>
      <c r="AT127" s="7"/>
      <c r="AU127" s="7"/>
      <c r="AV127" s="7"/>
      <c r="AW127" s="10"/>
      <c r="AX127" s="9"/>
      <c r="AY127" s="7"/>
      <c r="AZ127" s="11"/>
      <c r="BA127" s="9"/>
      <c r="BB127" s="71"/>
      <c r="BC127" s="64"/>
      <c r="BD127" s="7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</row>
    <row r="128" spans="1:77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7"/>
      <c r="AR128" s="8"/>
      <c r="AS128" s="9"/>
      <c r="AT128" s="7"/>
      <c r="AU128" s="7"/>
      <c r="AV128" s="7"/>
      <c r="AW128" s="10"/>
      <c r="AX128" s="9"/>
      <c r="AY128" s="7"/>
      <c r="AZ128" s="11"/>
      <c r="BA128" s="9"/>
      <c r="BB128" s="71"/>
      <c r="BC128" s="64"/>
      <c r="BD128" s="7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</row>
    <row r="129" spans="1:77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7"/>
      <c r="AR129" s="8"/>
      <c r="AS129" s="9"/>
      <c r="AT129" s="7"/>
      <c r="AU129" s="7"/>
      <c r="AV129" s="7"/>
      <c r="AW129" s="10"/>
      <c r="AX129" s="9"/>
      <c r="AY129" s="7"/>
      <c r="AZ129" s="11"/>
      <c r="BA129" s="9"/>
      <c r="BB129" s="71"/>
      <c r="BC129" s="64"/>
      <c r="BD129" s="7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</row>
    <row r="130" spans="1:77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7"/>
      <c r="AR130" s="8"/>
      <c r="AS130" s="9"/>
      <c r="AT130" s="7"/>
      <c r="AU130" s="7"/>
      <c r="AV130" s="7"/>
      <c r="AW130" s="10"/>
      <c r="AX130" s="9"/>
      <c r="AY130" s="7"/>
      <c r="AZ130" s="11"/>
      <c r="BA130" s="9"/>
      <c r="BB130" s="71"/>
      <c r="BC130" s="64"/>
      <c r="BD130" s="7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</row>
    <row r="131" spans="1:77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7"/>
      <c r="AR131" s="8"/>
      <c r="AS131" s="9"/>
      <c r="AT131" s="7"/>
      <c r="AU131" s="7"/>
      <c r="AV131" s="7"/>
      <c r="AW131" s="10"/>
      <c r="AX131" s="9"/>
      <c r="AY131" s="7"/>
      <c r="AZ131" s="87"/>
      <c r="BA131" s="7"/>
      <c r="BB131" s="7"/>
      <c r="BC131" s="64"/>
      <c r="BD131" s="7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</row>
    <row r="132" spans="1:77" x14ac:dyDescent="0.3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52"/>
      <c r="BC132" s="52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</row>
    <row r="133" spans="1:77" ht="17.399999999999999" x14ac:dyDescent="0.3">
      <c r="A133" s="2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52"/>
      <c r="BC133" s="52"/>
      <c r="BD133" s="38"/>
      <c r="BE133" s="9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</row>
    <row r="134" spans="1:77" x14ac:dyDescent="0.3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52"/>
      <c r="BC134" s="52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</row>
    <row r="135" spans="1:77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52"/>
      <c r="BC135" s="52"/>
      <c r="BD135" s="38"/>
      <c r="BE135" s="48"/>
      <c r="BF135" s="48"/>
      <c r="BG135" s="48"/>
      <c r="BH135" s="48"/>
      <c r="BI135" s="48"/>
      <c r="BJ135" s="48"/>
      <c r="BK135" s="47"/>
      <c r="BL135" s="48"/>
      <c r="BM135" s="48"/>
      <c r="BN135" s="48"/>
      <c r="BO135" s="48"/>
      <c r="BP135" s="48"/>
      <c r="BQ135" s="48"/>
      <c r="BR135" s="48"/>
      <c r="BS135" s="48"/>
      <c r="BT135" s="48"/>
      <c r="BU135" s="48"/>
      <c r="BV135" s="48"/>
      <c r="BW135" s="48"/>
      <c r="BX135" s="48"/>
      <c r="BY135" s="38"/>
    </row>
    <row r="136" spans="1:77" x14ac:dyDescent="0.3">
      <c r="A136" s="9"/>
      <c r="B136" s="7"/>
      <c r="C136" s="7"/>
      <c r="D136" s="19"/>
      <c r="E136" s="1"/>
      <c r="F136" s="12"/>
      <c r="G136" s="13"/>
      <c r="H136" s="1"/>
      <c r="I136" s="1"/>
      <c r="J136" s="14"/>
      <c r="K136" s="1"/>
      <c r="L136" s="1"/>
      <c r="M136" s="1"/>
      <c r="N136" s="1"/>
      <c r="O136" s="1"/>
      <c r="P136" s="1"/>
      <c r="Q136" s="14"/>
      <c r="R136" s="1"/>
      <c r="S136" s="1"/>
      <c r="T136" s="1"/>
      <c r="U136" s="1"/>
      <c r="V136" s="13"/>
      <c r="W136" s="1"/>
      <c r="X136" s="1"/>
      <c r="Y136" s="13"/>
      <c r="Z136" s="1"/>
      <c r="AA136" s="1"/>
      <c r="AB136" s="15"/>
      <c r="AC136" s="1"/>
      <c r="AD136" s="1"/>
      <c r="AE136" s="1"/>
      <c r="AF136" s="13"/>
      <c r="AG136" s="1"/>
      <c r="AH136" s="1"/>
      <c r="AI136" s="1"/>
      <c r="AJ136" s="13"/>
      <c r="AK136" s="14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52"/>
      <c r="BC136" s="52"/>
      <c r="BD136" s="38"/>
      <c r="BE136" s="1"/>
      <c r="BF136" s="21"/>
      <c r="BG136" s="21"/>
      <c r="BH136" s="14"/>
      <c r="BI136" s="21"/>
      <c r="BJ136" s="21"/>
      <c r="BK136" s="1"/>
      <c r="BL136" s="1"/>
      <c r="BM136" s="21"/>
      <c r="BN136" s="21"/>
      <c r="BO136" s="14"/>
      <c r="BP136" s="21"/>
      <c r="BQ136" s="21"/>
      <c r="BR136" s="1"/>
      <c r="BS136" s="1"/>
      <c r="BT136" s="21"/>
      <c r="BU136" s="21"/>
      <c r="BV136" s="14"/>
      <c r="BW136" s="21"/>
      <c r="BX136" s="21"/>
      <c r="BY136" s="38"/>
    </row>
    <row r="137" spans="1:77" x14ac:dyDescent="0.3">
      <c r="A137" s="9"/>
      <c r="B137" s="18"/>
      <c r="C137" s="18"/>
      <c r="D137" s="19"/>
      <c r="E137" s="54"/>
      <c r="F137" s="54"/>
      <c r="G137" s="55"/>
      <c r="H137" s="54"/>
      <c r="I137" s="54"/>
      <c r="J137" s="56"/>
      <c r="K137" s="54"/>
      <c r="L137" s="54"/>
      <c r="M137" s="54"/>
      <c r="N137" s="54"/>
      <c r="O137" s="54"/>
      <c r="P137" s="54"/>
      <c r="Q137" s="56"/>
      <c r="R137" s="54"/>
      <c r="S137" s="54"/>
      <c r="T137" s="54"/>
      <c r="U137" s="54"/>
      <c r="V137" s="55"/>
      <c r="W137" s="54"/>
      <c r="X137" s="54"/>
      <c r="Y137" s="55"/>
      <c r="Z137" s="54"/>
      <c r="AA137" s="54"/>
      <c r="AB137" s="58"/>
      <c r="AC137" s="54"/>
      <c r="AD137" s="54"/>
      <c r="AE137" s="54"/>
      <c r="AF137" s="55"/>
      <c r="AG137" s="54"/>
      <c r="AH137" s="54"/>
      <c r="AI137" s="54"/>
      <c r="AJ137" s="55"/>
      <c r="AK137" s="56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52"/>
      <c r="BC137" s="52"/>
      <c r="BD137" s="38"/>
      <c r="BE137" s="99"/>
      <c r="BF137" s="21"/>
      <c r="BG137" s="21"/>
      <c r="BH137" s="14"/>
      <c r="BI137" s="21"/>
      <c r="BJ137" s="21"/>
      <c r="BK137" s="48"/>
      <c r="BL137" s="99"/>
      <c r="BM137" s="21"/>
      <c r="BN137" s="21"/>
      <c r="BO137" s="14"/>
      <c r="BP137" s="21"/>
      <c r="BQ137" s="21"/>
      <c r="BR137" s="100"/>
      <c r="BS137" s="99"/>
      <c r="BT137" s="21"/>
      <c r="BU137" s="21"/>
      <c r="BV137" s="14"/>
      <c r="BW137" s="21"/>
      <c r="BX137" s="21"/>
      <c r="BY137" s="38"/>
    </row>
    <row r="138" spans="1:77" x14ac:dyDescent="0.3">
      <c r="A138" s="9"/>
      <c r="B138" s="7"/>
      <c r="C138" s="7"/>
      <c r="D138" s="19"/>
      <c r="E138" s="1"/>
      <c r="F138" s="12"/>
      <c r="G138" s="13"/>
      <c r="H138" s="1"/>
      <c r="I138" s="1"/>
      <c r="J138" s="14"/>
      <c r="K138" s="1"/>
      <c r="L138" s="1"/>
      <c r="M138" s="1"/>
      <c r="N138" s="1"/>
      <c r="O138" s="1"/>
      <c r="P138" s="1"/>
      <c r="Q138" s="14"/>
      <c r="R138" s="1"/>
      <c r="S138" s="1"/>
      <c r="T138" s="1"/>
      <c r="U138" s="1"/>
      <c r="V138" s="13"/>
      <c r="W138" s="1"/>
      <c r="X138" s="1"/>
      <c r="Y138" s="13"/>
      <c r="Z138" s="1"/>
      <c r="AA138" s="1"/>
      <c r="AB138" s="15"/>
      <c r="AC138" s="1"/>
      <c r="AD138" s="1"/>
      <c r="AE138" s="1"/>
      <c r="AF138" s="13"/>
      <c r="AG138" s="1"/>
      <c r="AH138" s="1"/>
      <c r="AI138" s="1"/>
      <c r="AJ138" s="13"/>
      <c r="AK138" s="14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52"/>
      <c r="BC138" s="52"/>
      <c r="BD138" s="38"/>
      <c r="BE138" s="101"/>
      <c r="BF138" s="21"/>
      <c r="BG138" s="21"/>
      <c r="BH138" s="14"/>
      <c r="BI138" s="21"/>
      <c r="BJ138" s="21"/>
      <c r="BK138" s="1"/>
      <c r="BL138" s="101"/>
      <c r="BM138" s="21"/>
      <c r="BN138" s="21"/>
      <c r="BO138" s="14"/>
      <c r="BP138" s="21"/>
      <c r="BQ138" s="21"/>
      <c r="BR138" s="44"/>
      <c r="BS138" s="101"/>
      <c r="BT138" s="21"/>
      <c r="BU138" s="21"/>
      <c r="BV138" s="14"/>
      <c r="BW138" s="21"/>
      <c r="BX138" s="21"/>
      <c r="BY138" s="38"/>
    </row>
    <row r="139" spans="1:77" x14ac:dyDescent="0.3">
      <c r="A139" s="9"/>
      <c r="B139" s="7"/>
      <c r="C139" s="7"/>
      <c r="D139" s="19"/>
      <c r="E139" s="1"/>
      <c r="F139" s="12"/>
      <c r="G139" s="13"/>
      <c r="H139" s="1"/>
      <c r="I139" s="1"/>
      <c r="J139" s="14"/>
      <c r="K139" s="1"/>
      <c r="L139" s="1"/>
      <c r="M139" s="1"/>
      <c r="N139" s="1"/>
      <c r="O139" s="1"/>
      <c r="P139" s="1"/>
      <c r="Q139" s="14"/>
      <c r="R139" s="1"/>
      <c r="S139" s="1"/>
      <c r="T139" s="1"/>
      <c r="U139" s="1"/>
      <c r="V139" s="13"/>
      <c r="W139" s="1"/>
      <c r="X139" s="1"/>
      <c r="Y139" s="13"/>
      <c r="Z139" s="1"/>
      <c r="AA139" s="1"/>
      <c r="AB139" s="15"/>
      <c r="AC139" s="1"/>
      <c r="AD139" s="1"/>
      <c r="AE139" s="1"/>
      <c r="AF139" s="13"/>
      <c r="AG139" s="1"/>
      <c r="AH139" s="1"/>
      <c r="AI139" s="1"/>
      <c r="AJ139" s="13"/>
      <c r="AK139" s="14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52"/>
      <c r="BC139" s="52"/>
      <c r="BD139" s="38"/>
      <c r="BE139" s="1"/>
      <c r="BF139" s="21"/>
      <c r="BG139" s="21"/>
      <c r="BH139" s="14"/>
      <c r="BI139" s="21"/>
      <c r="BJ139" s="21"/>
      <c r="BK139" s="1"/>
      <c r="BL139" s="1"/>
      <c r="BM139" s="21"/>
      <c r="BN139" s="21"/>
      <c r="BO139" s="14"/>
      <c r="BP139" s="21"/>
      <c r="BQ139" s="21"/>
      <c r="BR139" s="44"/>
      <c r="BS139" s="1"/>
      <c r="BT139" s="21"/>
      <c r="BU139" s="21"/>
      <c r="BV139" s="14"/>
      <c r="BW139" s="21"/>
      <c r="BX139" s="21"/>
      <c r="BY139" s="38"/>
    </row>
    <row r="140" spans="1:77" x14ac:dyDescent="0.3">
      <c r="A140" s="9"/>
      <c r="B140" s="18"/>
      <c r="C140" s="18"/>
      <c r="D140" s="19"/>
      <c r="E140" s="54"/>
      <c r="F140" s="54"/>
      <c r="G140" s="55"/>
      <c r="H140" s="54"/>
      <c r="I140" s="54"/>
      <c r="J140" s="56"/>
      <c r="K140" s="54"/>
      <c r="L140" s="54"/>
      <c r="M140" s="54"/>
      <c r="N140" s="54"/>
      <c r="O140" s="54"/>
      <c r="P140" s="54"/>
      <c r="Q140" s="56"/>
      <c r="R140" s="54"/>
      <c r="S140" s="54"/>
      <c r="T140" s="54"/>
      <c r="U140" s="54"/>
      <c r="V140" s="55"/>
      <c r="W140" s="54"/>
      <c r="X140" s="54"/>
      <c r="Y140" s="55"/>
      <c r="Z140" s="54"/>
      <c r="AA140" s="54"/>
      <c r="AB140" s="58"/>
      <c r="AC140" s="54"/>
      <c r="AD140" s="54"/>
      <c r="AE140" s="54"/>
      <c r="AF140" s="55"/>
      <c r="AG140" s="54"/>
      <c r="AH140" s="54"/>
      <c r="AI140" s="54"/>
      <c r="AJ140" s="55"/>
      <c r="AK140" s="56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52"/>
      <c r="BC140" s="52"/>
      <c r="BD140" s="38"/>
      <c r="BE140" s="1"/>
      <c r="BF140" s="21"/>
      <c r="BG140" s="21"/>
      <c r="BH140" s="14"/>
      <c r="BI140" s="21"/>
      <c r="BJ140" s="21"/>
      <c r="BK140" s="1"/>
      <c r="BL140" s="1"/>
      <c r="BM140" s="21"/>
      <c r="BN140" s="21"/>
      <c r="BO140" s="14"/>
      <c r="BP140" s="21"/>
      <c r="BQ140" s="21"/>
      <c r="BR140" s="44"/>
      <c r="BS140" s="1"/>
      <c r="BT140" s="21"/>
      <c r="BU140" s="21"/>
      <c r="BV140" s="14"/>
      <c r="BW140" s="21"/>
      <c r="BX140" s="21"/>
      <c r="BY140" s="38"/>
    </row>
    <row r="141" spans="1:77" x14ac:dyDescent="0.3">
      <c r="A141" s="9"/>
      <c r="B141" s="7"/>
      <c r="C141" s="7"/>
      <c r="D141" s="19"/>
      <c r="E141" s="1"/>
      <c r="F141" s="12"/>
      <c r="G141" s="13"/>
      <c r="H141" s="1"/>
      <c r="I141" s="1"/>
      <c r="J141" s="14"/>
      <c r="K141" s="1"/>
      <c r="L141" s="1"/>
      <c r="M141" s="1"/>
      <c r="N141" s="1"/>
      <c r="O141" s="1"/>
      <c r="P141" s="1"/>
      <c r="Q141" s="14"/>
      <c r="R141" s="1"/>
      <c r="S141" s="1"/>
      <c r="T141" s="1"/>
      <c r="U141" s="1"/>
      <c r="V141" s="13"/>
      <c r="W141" s="1"/>
      <c r="X141" s="1"/>
      <c r="Y141" s="13"/>
      <c r="Z141" s="1"/>
      <c r="AA141" s="1"/>
      <c r="AB141" s="15"/>
      <c r="AC141" s="1"/>
      <c r="AD141" s="1"/>
      <c r="AE141" s="1"/>
      <c r="AF141" s="13"/>
      <c r="AG141" s="1"/>
      <c r="AH141" s="1"/>
      <c r="AI141" s="1"/>
      <c r="AJ141" s="13"/>
      <c r="AK141" s="14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52"/>
      <c r="BC141" s="52"/>
      <c r="BD141" s="38"/>
      <c r="BE141" s="1"/>
      <c r="BF141" s="21"/>
      <c r="BG141" s="21"/>
      <c r="BH141" s="14"/>
      <c r="BI141" s="21"/>
      <c r="BJ141" s="21"/>
      <c r="BK141" s="1"/>
      <c r="BL141" s="1"/>
      <c r="BM141" s="21"/>
      <c r="BN141" s="21"/>
      <c r="BO141" s="14"/>
      <c r="BP141" s="21"/>
      <c r="BQ141" s="21"/>
      <c r="BR141" s="44"/>
      <c r="BS141" s="1"/>
      <c r="BT141" s="21"/>
      <c r="BU141" s="21"/>
      <c r="BV141" s="14"/>
      <c r="BW141" s="21"/>
      <c r="BX141" s="21"/>
      <c r="BY141" s="38"/>
    </row>
    <row r="142" spans="1:77" x14ac:dyDescent="0.3">
      <c r="A142" s="9"/>
      <c r="B142" s="7"/>
      <c r="C142" s="7"/>
      <c r="D142" s="19"/>
      <c r="E142" s="1"/>
      <c r="F142" s="12"/>
      <c r="G142" s="13"/>
      <c r="H142" s="1"/>
      <c r="I142" s="1"/>
      <c r="J142" s="14"/>
      <c r="K142" s="1"/>
      <c r="L142" s="1"/>
      <c r="M142" s="1"/>
      <c r="N142" s="1"/>
      <c r="O142" s="1"/>
      <c r="P142" s="1"/>
      <c r="Q142" s="14"/>
      <c r="R142" s="1"/>
      <c r="S142" s="1"/>
      <c r="T142" s="1"/>
      <c r="U142" s="1"/>
      <c r="V142" s="13"/>
      <c r="W142" s="1"/>
      <c r="X142" s="1"/>
      <c r="Y142" s="13"/>
      <c r="Z142" s="1"/>
      <c r="AA142" s="1"/>
      <c r="AB142" s="15"/>
      <c r="AC142" s="1"/>
      <c r="AD142" s="1"/>
      <c r="AE142" s="1"/>
      <c r="AF142" s="13"/>
      <c r="AG142" s="1"/>
      <c r="AH142" s="1"/>
      <c r="AI142" s="1"/>
      <c r="AJ142" s="13"/>
      <c r="AK142" s="14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52"/>
      <c r="BC142" s="52"/>
      <c r="BD142" s="38"/>
      <c r="BE142" s="1"/>
      <c r="BF142" s="21"/>
      <c r="BG142" s="21"/>
      <c r="BH142" s="14"/>
      <c r="BI142" s="21"/>
      <c r="BJ142" s="21"/>
      <c r="BK142" s="1"/>
      <c r="BL142" s="1"/>
      <c r="BM142" s="21"/>
      <c r="BN142" s="21"/>
      <c r="BO142" s="14"/>
      <c r="BP142" s="21"/>
      <c r="BQ142" s="21"/>
      <c r="BR142" s="44"/>
      <c r="BS142" s="1"/>
      <c r="BT142" s="21"/>
      <c r="BU142" s="21"/>
      <c r="BV142" s="14"/>
      <c r="BW142" s="21"/>
      <c r="BX142" s="21"/>
      <c r="BY142" s="38"/>
    </row>
    <row r="143" spans="1:77" x14ac:dyDescent="0.3">
      <c r="A143" s="9"/>
      <c r="B143" s="18"/>
      <c r="C143" s="18"/>
      <c r="D143" s="19"/>
      <c r="E143" s="54"/>
      <c r="F143" s="54"/>
      <c r="G143" s="55"/>
      <c r="H143" s="54"/>
      <c r="I143" s="54"/>
      <c r="J143" s="56"/>
      <c r="K143" s="54"/>
      <c r="L143" s="54"/>
      <c r="M143" s="54"/>
      <c r="N143" s="54"/>
      <c r="O143" s="54"/>
      <c r="P143" s="54"/>
      <c r="Q143" s="56"/>
      <c r="R143" s="54"/>
      <c r="S143" s="54"/>
      <c r="T143" s="54"/>
      <c r="U143" s="54"/>
      <c r="V143" s="55"/>
      <c r="W143" s="54"/>
      <c r="X143" s="54"/>
      <c r="Y143" s="55"/>
      <c r="Z143" s="54"/>
      <c r="AA143" s="54"/>
      <c r="AB143" s="58"/>
      <c r="AC143" s="54"/>
      <c r="AD143" s="54"/>
      <c r="AE143" s="54"/>
      <c r="AF143" s="55"/>
      <c r="AG143" s="54"/>
      <c r="AH143" s="54"/>
      <c r="AI143" s="54"/>
      <c r="AJ143" s="55"/>
      <c r="AK143" s="56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52"/>
      <c r="BC143" s="52"/>
      <c r="BD143" s="38"/>
      <c r="BE143" s="1"/>
      <c r="BF143" s="21"/>
      <c r="BG143" s="21"/>
      <c r="BH143" s="14"/>
      <c r="BI143" s="21"/>
      <c r="BJ143" s="21"/>
      <c r="BK143" s="1"/>
      <c r="BL143" s="1"/>
      <c r="BM143" s="21"/>
      <c r="BN143" s="21"/>
      <c r="BO143" s="14"/>
      <c r="BP143" s="21"/>
      <c r="BQ143" s="21"/>
      <c r="BR143" s="44"/>
      <c r="BS143" s="1"/>
      <c r="BT143" s="21"/>
      <c r="BU143" s="21"/>
      <c r="BV143" s="14"/>
      <c r="BW143" s="21"/>
      <c r="BX143" s="21"/>
      <c r="BY143" s="38"/>
    </row>
    <row r="144" spans="1:77" x14ac:dyDescent="0.3">
      <c r="A144" s="9"/>
      <c r="B144" s="7"/>
      <c r="C144" s="7"/>
      <c r="D144" s="19"/>
      <c r="E144" s="1"/>
      <c r="F144" s="12"/>
      <c r="G144" s="13"/>
      <c r="H144" s="1"/>
      <c r="I144" s="1"/>
      <c r="J144" s="14"/>
      <c r="K144" s="1"/>
      <c r="L144" s="1"/>
      <c r="M144" s="1"/>
      <c r="N144" s="1"/>
      <c r="O144" s="1"/>
      <c r="P144" s="1"/>
      <c r="Q144" s="14"/>
      <c r="R144" s="1"/>
      <c r="S144" s="1"/>
      <c r="T144" s="1"/>
      <c r="U144" s="1"/>
      <c r="V144" s="13"/>
      <c r="W144" s="1"/>
      <c r="X144" s="1"/>
      <c r="Y144" s="13"/>
      <c r="Z144" s="1"/>
      <c r="AA144" s="1"/>
      <c r="AB144" s="15"/>
      <c r="AC144" s="1"/>
      <c r="AD144" s="1"/>
      <c r="AE144" s="1"/>
      <c r="AF144" s="13"/>
      <c r="AG144" s="1"/>
      <c r="AH144" s="1"/>
      <c r="AI144" s="1"/>
      <c r="AJ144" s="13"/>
      <c r="AK144" s="14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52"/>
      <c r="BC144" s="52"/>
      <c r="BD144" s="38"/>
      <c r="BE144" s="1"/>
      <c r="BF144" s="21"/>
      <c r="BG144" s="21"/>
      <c r="BH144" s="14"/>
      <c r="BI144" s="21"/>
      <c r="BJ144" s="21"/>
      <c r="BK144" s="47"/>
      <c r="BL144" s="1"/>
      <c r="BM144" s="21"/>
      <c r="BN144" s="21"/>
      <c r="BO144" s="14"/>
      <c r="BP144" s="21"/>
      <c r="BQ144" s="21"/>
      <c r="BR144" s="44"/>
      <c r="BS144" s="1"/>
      <c r="BT144" s="21"/>
      <c r="BU144" s="21"/>
      <c r="BV144" s="14"/>
      <c r="BW144" s="21"/>
      <c r="BX144" s="21"/>
      <c r="BY144" s="38"/>
    </row>
    <row r="145" spans="1:77" x14ac:dyDescent="0.3">
      <c r="A145" s="9"/>
      <c r="B145" s="7"/>
      <c r="C145" s="7"/>
      <c r="D145" s="19"/>
      <c r="E145" s="1"/>
      <c r="F145" s="12"/>
      <c r="G145" s="13"/>
      <c r="H145" s="1"/>
      <c r="I145" s="1"/>
      <c r="J145" s="14"/>
      <c r="K145" s="1"/>
      <c r="L145" s="1"/>
      <c r="M145" s="1"/>
      <c r="N145" s="1"/>
      <c r="O145" s="1"/>
      <c r="P145" s="1"/>
      <c r="Q145" s="14"/>
      <c r="R145" s="1"/>
      <c r="S145" s="1"/>
      <c r="T145" s="1"/>
      <c r="U145" s="1"/>
      <c r="V145" s="13"/>
      <c r="W145" s="1"/>
      <c r="X145" s="1"/>
      <c r="Y145" s="13"/>
      <c r="Z145" s="1"/>
      <c r="AA145" s="1"/>
      <c r="AB145" s="15"/>
      <c r="AC145" s="1"/>
      <c r="AD145" s="1"/>
      <c r="AE145" s="1"/>
      <c r="AF145" s="13"/>
      <c r="AG145" s="1"/>
      <c r="AH145" s="1"/>
      <c r="AI145" s="1"/>
      <c r="AJ145" s="13"/>
      <c r="AK145" s="14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52"/>
      <c r="BC145" s="52"/>
      <c r="BD145" s="38"/>
      <c r="BE145" s="99"/>
      <c r="BF145" s="21"/>
      <c r="BG145" s="21"/>
      <c r="BH145" s="14"/>
      <c r="BI145" s="21"/>
      <c r="BJ145" s="21"/>
      <c r="BK145" s="1"/>
      <c r="BL145" s="99"/>
      <c r="BM145" s="21"/>
      <c r="BN145" s="21"/>
      <c r="BO145" s="14"/>
      <c r="BP145" s="21"/>
      <c r="BQ145" s="21"/>
      <c r="BR145" s="44"/>
      <c r="BS145" s="99"/>
      <c r="BT145" s="21"/>
      <c r="BU145" s="21"/>
      <c r="BV145" s="14"/>
      <c r="BW145" s="21"/>
      <c r="BX145" s="21"/>
      <c r="BY145" s="38"/>
    </row>
    <row r="146" spans="1:77" x14ac:dyDescent="0.3">
      <c r="A146" s="9"/>
      <c r="B146" s="7"/>
      <c r="C146" s="7"/>
      <c r="D146" s="19"/>
      <c r="E146" s="1"/>
      <c r="F146" s="12"/>
      <c r="G146" s="13"/>
      <c r="H146" s="1"/>
      <c r="I146" s="1"/>
      <c r="J146" s="14"/>
      <c r="K146" s="1"/>
      <c r="L146" s="1"/>
      <c r="M146" s="1"/>
      <c r="N146" s="1"/>
      <c r="O146" s="1"/>
      <c r="P146" s="1"/>
      <c r="Q146" s="14"/>
      <c r="R146" s="1"/>
      <c r="S146" s="1"/>
      <c r="T146" s="1"/>
      <c r="U146" s="1"/>
      <c r="V146" s="13"/>
      <c r="W146" s="1"/>
      <c r="X146" s="1"/>
      <c r="Y146" s="13"/>
      <c r="Z146" s="1"/>
      <c r="AA146" s="1"/>
      <c r="AB146" s="15"/>
      <c r="AC146" s="1"/>
      <c r="AD146" s="1"/>
      <c r="AE146" s="1"/>
      <c r="AF146" s="13"/>
      <c r="AG146" s="1"/>
      <c r="AH146" s="1"/>
      <c r="AI146" s="1"/>
      <c r="AJ146" s="13"/>
      <c r="AK146" s="14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52"/>
      <c r="BC146" s="52"/>
      <c r="BD146" s="38"/>
      <c r="BE146" s="1"/>
      <c r="BF146" s="21"/>
      <c r="BG146" s="21"/>
      <c r="BH146" s="14"/>
      <c r="BI146" s="21"/>
      <c r="BJ146" s="21"/>
      <c r="BK146" s="1"/>
      <c r="BL146" s="1"/>
      <c r="BM146" s="21"/>
      <c r="BN146" s="21"/>
      <c r="BO146" s="14"/>
      <c r="BP146" s="21"/>
      <c r="BQ146" s="21"/>
      <c r="BR146" s="44"/>
      <c r="BS146" s="1"/>
      <c r="BT146" s="21"/>
      <c r="BU146" s="21"/>
      <c r="BV146" s="14"/>
      <c r="BW146" s="21"/>
      <c r="BX146" s="21"/>
      <c r="BY146" s="38"/>
    </row>
    <row r="147" spans="1:77" x14ac:dyDescent="0.3">
      <c r="A147" s="9"/>
      <c r="B147" s="18"/>
      <c r="C147" s="18"/>
      <c r="D147" s="18"/>
      <c r="E147" s="54"/>
      <c r="F147" s="102"/>
      <c r="G147" s="55"/>
      <c r="H147" s="54"/>
      <c r="I147" s="102"/>
      <c r="J147" s="56"/>
      <c r="K147" s="54"/>
      <c r="L147" s="54"/>
      <c r="M147" s="54"/>
      <c r="N147" s="54"/>
      <c r="O147" s="54"/>
      <c r="P147" s="54"/>
      <c r="Q147" s="56"/>
      <c r="R147" s="54"/>
      <c r="S147" s="54"/>
      <c r="T147" s="54"/>
      <c r="U147" s="54"/>
      <c r="V147" s="55"/>
      <c r="W147" s="54"/>
      <c r="X147" s="54"/>
      <c r="Y147" s="55"/>
      <c r="Z147" s="54"/>
      <c r="AA147" s="54"/>
      <c r="AB147" s="58"/>
      <c r="AC147" s="54"/>
      <c r="AD147" s="54"/>
      <c r="AE147" s="54"/>
      <c r="AF147" s="55"/>
      <c r="AG147" s="54"/>
      <c r="AH147" s="54"/>
      <c r="AI147" s="102"/>
      <c r="AJ147" s="55"/>
      <c r="AK147" s="56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52"/>
      <c r="BC147" s="52"/>
      <c r="BD147" s="38"/>
      <c r="BE147" s="1"/>
      <c r="BF147" s="21"/>
      <c r="BG147" s="21"/>
      <c r="BH147" s="14"/>
      <c r="BI147" s="21"/>
      <c r="BJ147" s="21"/>
      <c r="BK147" s="1"/>
      <c r="BL147" s="1"/>
      <c r="BM147" s="21"/>
      <c r="BN147" s="21"/>
      <c r="BO147" s="14"/>
      <c r="BP147" s="21"/>
      <c r="BQ147" s="21"/>
      <c r="BR147" s="44"/>
      <c r="BS147" s="1"/>
      <c r="BT147" s="21"/>
      <c r="BU147" s="21"/>
      <c r="BV147" s="14"/>
      <c r="BW147" s="21"/>
      <c r="BX147" s="21"/>
      <c r="BY147" s="38"/>
    </row>
    <row r="148" spans="1:77" x14ac:dyDescent="0.3">
      <c r="A148" s="9"/>
      <c r="B148" s="7"/>
      <c r="C148" s="7"/>
      <c r="D148" s="19"/>
      <c r="E148" s="1"/>
      <c r="F148" s="12"/>
      <c r="G148" s="13"/>
      <c r="H148" s="1"/>
      <c r="I148" s="1"/>
      <c r="J148" s="14"/>
      <c r="K148" s="1"/>
      <c r="L148" s="1"/>
      <c r="M148" s="1"/>
      <c r="N148" s="1"/>
      <c r="O148" s="1"/>
      <c r="P148" s="1"/>
      <c r="Q148" s="14"/>
      <c r="R148" s="1"/>
      <c r="S148" s="1"/>
      <c r="T148" s="1"/>
      <c r="U148" s="1"/>
      <c r="V148" s="13"/>
      <c r="W148" s="1"/>
      <c r="X148" s="1"/>
      <c r="Y148" s="13"/>
      <c r="Z148" s="1"/>
      <c r="AA148" s="1"/>
      <c r="AB148" s="15"/>
      <c r="AC148" s="1"/>
      <c r="AD148" s="1"/>
      <c r="AE148" s="1"/>
      <c r="AF148" s="13"/>
      <c r="AG148" s="1"/>
      <c r="AH148" s="1"/>
      <c r="AI148" s="1"/>
      <c r="AJ148" s="13"/>
      <c r="AK148" s="14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52"/>
      <c r="BC148" s="52"/>
      <c r="BD148" s="38"/>
      <c r="BE148" s="1"/>
      <c r="BF148" s="21"/>
      <c r="BG148" s="21"/>
      <c r="BH148" s="14"/>
      <c r="BI148" s="21"/>
      <c r="BJ148" s="21"/>
      <c r="BK148" s="1"/>
      <c r="BL148" s="1"/>
      <c r="BM148" s="21"/>
      <c r="BN148" s="21"/>
      <c r="BO148" s="14"/>
      <c r="BP148" s="21"/>
      <c r="BQ148" s="21"/>
      <c r="BR148" s="44"/>
      <c r="BS148" s="1"/>
      <c r="BT148" s="21"/>
      <c r="BU148" s="21"/>
      <c r="BV148" s="14"/>
      <c r="BW148" s="21"/>
      <c r="BX148" s="21"/>
      <c r="BY148" s="38"/>
    </row>
    <row r="149" spans="1:77" x14ac:dyDescent="0.3">
      <c r="A149" s="9"/>
      <c r="B149" s="7"/>
      <c r="C149" s="7"/>
      <c r="D149" s="19"/>
      <c r="E149" s="1"/>
      <c r="F149" s="12"/>
      <c r="G149" s="13"/>
      <c r="H149" s="1"/>
      <c r="I149" s="1"/>
      <c r="J149" s="14"/>
      <c r="K149" s="1"/>
      <c r="L149" s="1"/>
      <c r="M149" s="1"/>
      <c r="N149" s="1"/>
      <c r="O149" s="1"/>
      <c r="P149" s="1"/>
      <c r="Q149" s="14"/>
      <c r="R149" s="1"/>
      <c r="S149" s="1"/>
      <c r="T149" s="1"/>
      <c r="U149" s="1"/>
      <c r="V149" s="13"/>
      <c r="W149" s="1"/>
      <c r="X149" s="1"/>
      <c r="Y149" s="13"/>
      <c r="Z149" s="1"/>
      <c r="AA149" s="1"/>
      <c r="AB149" s="15"/>
      <c r="AC149" s="1"/>
      <c r="AD149" s="1"/>
      <c r="AE149" s="1"/>
      <c r="AF149" s="13"/>
      <c r="AG149" s="1"/>
      <c r="AH149" s="1"/>
      <c r="AI149" s="1"/>
      <c r="AJ149" s="13"/>
      <c r="AK149" s="14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52"/>
      <c r="BC149" s="52"/>
      <c r="BD149" s="38"/>
      <c r="BE149" s="1"/>
      <c r="BF149" s="21"/>
      <c r="BG149" s="21"/>
      <c r="BH149" s="14"/>
      <c r="BI149" s="21"/>
      <c r="BJ149" s="21"/>
      <c r="BK149" s="1"/>
      <c r="BL149" s="1"/>
      <c r="BM149" s="21"/>
      <c r="BN149" s="21"/>
      <c r="BO149" s="14"/>
      <c r="BP149" s="21"/>
      <c r="BQ149" s="21"/>
      <c r="BR149" s="44"/>
      <c r="BS149" s="1"/>
      <c r="BT149" s="21"/>
      <c r="BU149" s="21"/>
      <c r="BV149" s="14"/>
      <c r="BW149" s="21"/>
      <c r="BX149" s="21"/>
      <c r="BY149" s="38"/>
    </row>
    <row r="150" spans="1:77" x14ac:dyDescent="0.3">
      <c r="A150" s="9"/>
      <c r="B150" s="18"/>
      <c r="C150" s="18"/>
      <c r="D150" s="19"/>
      <c r="E150" s="54"/>
      <c r="F150" s="54"/>
      <c r="G150" s="55"/>
      <c r="H150" s="54"/>
      <c r="I150" s="54"/>
      <c r="J150" s="56"/>
      <c r="K150" s="54"/>
      <c r="L150" s="54"/>
      <c r="M150" s="54"/>
      <c r="N150" s="54"/>
      <c r="O150" s="54"/>
      <c r="P150" s="54"/>
      <c r="Q150" s="56"/>
      <c r="R150" s="54"/>
      <c r="S150" s="54"/>
      <c r="T150" s="54"/>
      <c r="U150" s="54"/>
      <c r="V150" s="55"/>
      <c r="W150" s="54"/>
      <c r="X150" s="54"/>
      <c r="Y150" s="55"/>
      <c r="Z150" s="54"/>
      <c r="AA150" s="54"/>
      <c r="AB150" s="58"/>
      <c r="AC150" s="54"/>
      <c r="AD150" s="54"/>
      <c r="AE150" s="54"/>
      <c r="AF150" s="55"/>
      <c r="AG150" s="54"/>
      <c r="AH150" s="54"/>
      <c r="AI150" s="54"/>
      <c r="AJ150" s="55"/>
      <c r="AK150" s="56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52"/>
      <c r="BC150" s="52"/>
      <c r="BD150" s="38"/>
      <c r="BE150" s="1"/>
      <c r="BF150" s="21"/>
      <c r="BG150" s="21"/>
      <c r="BH150" s="14"/>
      <c r="BI150" s="21"/>
      <c r="BJ150" s="21"/>
      <c r="BK150" s="1"/>
      <c r="BL150" s="1"/>
      <c r="BM150" s="21"/>
      <c r="BN150" s="21"/>
      <c r="BO150" s="14"/>
      <c r="BP150" s="21"/>
      <c r="BQ150" s="21"/>
      <c r="BR150" s="44"/>
      <c r="BS150" s="1"/>
      <c r="BT150" s="21"/>
      <c r="BU150" s="21"/>
      <c r="BV150" s="14"/>
      <c r="BW150" s="21"/>
      <c r="BX150" s="21"/>
      <c r="BY150" s="38"/>
    </row>
    <row r="151" spans="1:77" x14ac:dyDescent="0.3">
      <c r="A151" s="9"/>
      <c r="B151" s="7"/>
      <c r="C151" s="7"/>
      <c r="D151" s="19"/>
      <c r="E151" s="1"/>
      <c r="F151" s="12"/>
      <c r="G151" s="13"/>
      <c r="H151" s="1"/>
      <c r="I151" s="1"/>
      <c r="J151" s="14"/>
      <c r="K151" s="1"/>
      <c r="L151" s="1"/>
      <c r="M151" s="1"/>
      <c r="N151" s="1"/>
      <c r="O151" s="1"/>
      <c r="P151" s="1"/>
      <c r="Q151" s="14"/>
      <c r="R151" s="1"/>
      <c r="S151" s="1"/>
      <c r="T151" s="1"/>
      <c r="U151" s="1"/>
      <c r="V151" s="13"/>
      <c r="W151" s="1"/>
      <c r="X151" s="1"/>
      <c r="Y151" s="13"/>
      <c r="Z151" s="1"/>
      <c r="AA151" s="1"/>
      <c r="AB151" s="15"/>
      <c r="AC151" s="1"/>
      <c r="AD151" s="1"/>
      <c r="AE151" s="1"/>
      <c r="AF151" s="13"/>
      <c r="AG151" s="1"/>
      <c r="AH151" s="1"/>
      <c r="AI151" s="1"/>
      <c r="AJ151" s="13"/>
      <c r="AK151" s="14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52"/>
      <c r="BC151" s="52"/>
      <c r="BD151" s="38"/>
      <c r="BE151" s="48"/>
      <c r="BF151" s="48"/>
      <c r="BG151" s="48"/>
      <c r="BH151" s="49"/>
      <c r="BI151" s="82"/>
      <c r="BJ151" s="82"/>
      <c r="BK151" s="37"/>
      <c r="BL151" s="37"/>
      <c r="BM151" s="48"/>
      <c r="BN151" s="48"/>
      <c r="BO151" s="49"/>
      <c r="BP151" s="82"/>
      <c r="BQ151" s="82"/>
      <c r="BR151" s="103"/>
      <c r="BS151" s="37"/>
      <c r="BT151" s="48"/>
      <c r="BU151" s="48"/>
      <c r="BV151" s="49"/>
      <c r="BW151" s="82"/>
      <c r="BX151" s="82"/>
      <c r="BY151" s="38"/>
    </row>
    <row r="152" spans="1:77" x14ac:dyDescent="0.3">
      <c r="A152" s="9"/>
      <c r="B152" s="7"/>
      <c r="C152" s="7"/>
      <c r="D152" s="19"/>
      <c r="E152" s="1"/>
      <c r="F152" s="12"/>
      <c r="G152" s="13"/>
      <c r="H152" s="1"/>
      <c r="I152" s="1"/>
      <c r="J152" s="14"/>
      <c r="K152" s="1"/>
      <c r="L152" s="1"/>
      <c r="M152" s="1"/>
      <c r="N152" s="1"/>
      <c r="O152" s="1"/>
      <c r="P152" s="1"/>
      <c r="Q152" s="14"/>
      <c r="R152" s="1"/>
      <c r="S152" s="1"/>
      <c r="T152" s="1"/>
      <c r="U152" s="1"/>
      <c r="V152" s="13"/>
      <c r="W152" s="1"/>
      <c r="X152" s="1"/>
      <c r="Y152" s="13"/>
      <c r="Z152" s="1"/>
      <c r="AA152" s="1"/>
      <c r="AB152" s="15"/>
      <c r="AC152" s="1"/>
      <c r="AD152" s="1"/>
      <c r="AE152" s="1"/>
      <c r="AF152" s="13"/>
      <c r="AG152" s="1"/>
      <c r="AH152" s="1"/>
      <c r="AI152" s="1"/>
      <c r="AJ152" s="13"/>
      <c r="AK152" s="14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52"/>
      <c r="BC152" s="52"/>
      <c r="BD152" s="38"/>
      <c r="BE152" s="1"/>
      <c r="BF152" s="1"/>
      <c r="BG152" s="1"/>
      <c r="BH152" s="83"/>
      <c r="BI152" s="84"/>
      <c r="BJ152" s="84"/>
      <c r="BK152" s="1"/>
      <c r="BL152" s="1"/>
      <c r="BM152" s="1"/>
      <c r="BN152" s="1"/>
      <c r="BO152" s="83"/>
      <c r="BP152" s="84"/>
      <c r="BQ152" s="84"/>
      <c r="BR152" s="1"/>
      <c r="BS152" s="1"/>
      <c r="BT152" s="1"/>
      <c r="BU152" s="1"/>
      <c r="BV152" s="83"/>
      <c r="BW152" s="93"/>
      <c r="BX152" s="93"/>
      <c r="BY152" s="38"/>
    </row>
    <row r="153" spans="1:77" x14ac:dyDescent="0.3">
      <c r="A153" s="9"/>
      <c r="B153" s="18"/>
      <c r="C153" s="18"/>
      <c r="D153" s="19"/>
      <c r="E153" s="54"/>
      <c r="F153" s="54"/>
      <c r="G153" s="55"/>
      <c r="H153" s="54"/>
      <c r="I153" s="54"/>
      <c r="J153" s="56"/>
      <c r="K153" s="54"/>
      <c r="L153" s="54"/>
      <c r="M153" s="54"/>
      <c r="N153" s="54"/>
      <c r="O153" s="54"/>
      <c r="P153" s="54"/>
      <c r="Q153" s="56"/>
      <c r="R153" s="54"/>
      <c r="S153" s="54"/>
      <c r="T153" s="54"/>
      <c r="U153" s="54"/>
      <c r="V153" s="55"/>
      <c r="W153" s="54"/>
      <c r="X153" s="54"/>
      <c r="Y153" s="55"/>
      <c r="Z153" s="54"/>
      <c r="AA153" s="54"/>
      <c r="AB153" s="58"/>
      <c r="AC153" s="54"/>
      <c r="AD153" s="54"/>
      <c r="AE153" s="54"/>
      <c r="AF153" s="55"/>
      <c r="AG153" s="54"/>
      <c r="AH153" s="54"/>
      <c r="AI153" s="54"/>
      <c r="AJ153" s="55"/>
      <c r="AK153" s="56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52"/>
      <c r="BC153" s="52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</row>
    <row r="154" spans="1:77" x14ac:dyDescent="0.3">
      <c r="A154" s="9"/>
      <c r="B154" s="7"/>
      <c r="C154" s="7"/>
      <c r="D154" s="19"/>
      <c r="E154" s="1"/>
      <c r="F154" s="12"/>
      <c r="G154" s="13"/>
      <c r="H154" s="1"/>
      <c r="I154" s="1"/>
      <c r="J154" s="14"/>
      <c r="K154" s="1"/>
      <c r="L154" s="1"/>
      <c r="M154" s="1"/>
      <c r="N154" s="1"/>
      <c r="O154" s="1"/>
      <c r="P154" s="1"/>
      <c r="Q154" s="14"/>
      <c r="R154" s="1"/>
      <c r="S154" s="1"/>
      <c r="T154" s="1"/>
      <c r="U154" s="1"/>
      <c r="V154" s="13"/>
      <c r="W154" s="1"/>
      <c r="X154" s="1"/>
      <c r="Y154" s="13"/>
      <c r="Z154" s="1"/>
      <c r="AA154" s="1"/>
      <c r="AB154" s="15"/>
      <c r="AC154" s="1"/>
      <c r="AD154" s="1"/>
      <c r="AE154" s="1"/>
      <c r="AF154" s="13"/>
      <c r="AG154" s="1"/>
      <c r="AH154" s="1"/>
      <c r="AI154" s="1"/>
      <c r="AJ154" s="13"/>
      <c r="AK154" s="14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52"/>
      <c r="BC154" s="52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</row>
    <row r="155" spans="1:77" x14ac:dyDescent="0.3">
      <c r="A155" s="9"/>
      <c r="B155" s="7"/>
      <c r="C155" s="7"/>
      <c r="D155" s="19"/>
      <c r="E155" s="1"/>
      <c r="F155" s="12"/>
      <c r="G155" s="13"/>
      <c r="H155" s="1"/>
      <c r="I155" s="1"/>
      <c r="J155" s="14"/>
      <c r="K155" s="1"/>
      <c r="L155" s="1"/>
      <c r="M155" s="1"/>
      <c r="N155" s="1"/>
      <c r="O155" s="1"/>
      <c r="P155" s="1"/>
      <c r="Q155" s="14"/>
      <c r="R155" s="1"/>
      <c r="S155" s="1"/>
      <c r="T155" s="1"/>
      <c r="U155" s="1"/>
      <c r="V155" s="13"/>
      <c r="W155" s="1"/>
      <c r="X155" s="1"/>
      <c r="Y155" s="13"/>
      <c r="Z155" s="1"/>
      <c r="AA155" s="1"/>
      <c r="AB155" s="15"/>
      <c r="AC155" s="1"/>
      <c r="AD155" s="1"/>
      <c r="AE155" s="1"/>
      <c r="AF155" s="13"/>
      <c r="AG155" s="1"/>
      <c r="AH155" s="1"/>
      <c r="AI155" s="1"/>
      <c r="AJ155" s="13"/>
      <c r="AK155" s="14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52"/>
      <c r="BC155" s="52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</row>
    <row r="156" spans="1:77" x14ac:dyDescent="0.3">
      <c r="A156" s="9"/>
      <c r="B156" s="18"/>
      <c r="C156" s="18"/>
      <c r="D156" s="19"/>
      <c r="E156" s="54"/>
      <c r="F156" s="102"/>
      <c r="G156" s="55"/>
      <c r="H156" s="54"/>
      <c r="I156" s="54"/>
      <c r="J156" s="56"/>
      <c r="K156" s="54"/>
      <c r="L156" s="54"/>
      <c r="M156" s="54"/>
      <c r="N156" s="54"/>
      <c r="O156" s="54"/>
      <c r="P156" s="54"/>
      <c r="Q156" s="56"/>
      <c r="R156" s="54"/>
      <c r="S156" s="54"/>
      <c r="T156" s="54"/>
      <c r="U156" s="54"/>
      <c r="V156" s="55"/>
      <c r="W156" s="54"/>
      <c r="X156" s="54"/>
      <c r="Y156" s="55"/>
      <c r="Z156" s="54"/>
      <c r="AA156" s="54"/>
      <c r="AB156" s="58"/>
      <c r="AC156" s="54"/>
      <c r="AD156" s="54"/>
      <c r="AE156" s="54"/>
      <c r="AF156" s="55"/>
      <c r="AG156" s="54"/>
      <c r="AH156" s="54"/>
      <c r="AI156" s="54"/>
      <c r="AJ156" s="55"/>
      <c r="AK156" s="56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52"/>
      <c r="BC156" s="52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</row>
    <row r="157" spans="1:77" x14ac:dyDescent="0.3">
      <c r="A157" s="9"/>
      <c r="B157" s="7"/>
      <c r="C157" s="7"/>
      <c r="D157" s="19"/>
      <c r="E157" s="1"/>
      <c r="F157" s="12"/>
      <c r="G157" s="13"/>
      <c r="H157" s="1"/>
      <c r="I157" s="1"/>
      <c r="J157" s="14"/>
      <c r="K157" s="1"/>
      <c r="L157" s="1"/>
      <c r="M157" s="1"/>
      <c r="N157" s="1"/>
      <c r="O157" s="1"/>
      <c r="P157" s="1"/>
      <c r="Q157" s="14"/>
      <c r="R157" s="1"/>
      <c r="S157" s="1"/>
      <c r="T157" s="1"/>
      <c r="U157" s="1"/>
      <c r="V157" s="13"/>
      <c r="W157" s="1"/>
      <c r="X157" s="1"/>
      <c r="Y157" s="13"/>
      <c r="Z157" s="1"/>
      <c r="AA157" s="1"/>
      <c r="AB157" s="15"/>
      <c r="AC157" s="1"/>
      <c r="AD157" s="1"/>
      <c r="AE157" s="1"/>
      <c r="AF157" s="13"/>
      <c r="AG157" s="1"/>
      <c r="AH157" s="1"/>
      <c r="AI157" s="1"/>
      <c r="AJ157" s="13"/>
      <c r="AK157" s="14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52"/>
      <c r="BC157" s="52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</row>
    <row r="158" spans="1:77" x14ac:dyDescent="0.3">
      <c r="A158" s="9"/>
      <c r="B158" s="7"/>
      <c r="C158" s="7"/>
      <c r="D158" s="19"/>
      <c r="E158" s="1"/>
      <c r="F158" s="12"/>
      <c r="G158" s="13"/>
      <c r="H158" s="1"/>
      <c r="I158" s="1"/>
      <c r="J158" s="14"/>
      <c r="K158" s="1"/>
      <c r="L158" s="1"/>
      <c r="M158" s="1"/>
      <c r="N158" s="1"/>
      <c r="O158" s="1"/>
      <c r="P158" s="1"/>
      <c r="Q158" s="14"/>
      <c r="R158" s="1"/>
      <c r="S158" s="1"/>
      <c r="T158" s="1"/>
      <c r="U158" s="1"/>
      <c r="V158" s="13"/>
      <c r="W158" s="1"/>
      <c r="X158" s="1"/>
      <c r="Y158" s="13"/>
      <c r="Z158" s="1"/>
      <c r="AA158" s="1"/>
      <c r="AB158" s="15"/>
      <c r="AC158" s="1"/>
      <c r="AD158" s="1"/>
      <c r="AE158" s="1"/>
      <c r="AF158" s="13"/>
      <c r="AG158" s="1"/>
      <c r="AH158" s="1"/>
      <c r="AI158" s="1"/>
      <c r="AJ158" s="13"/>
      <c r="AK158" s="14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52"/>
      <c r="BC158" s="52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</row>
    <row r="159" spans="1:77" x14ac:dyDescent="0.3">
      <c r="A159" s="9"/>
      <c r="B159" s="18" t="s">
        <v>33</v>
      </c>
      <c r="C159" s="18">
        <f>+C158</f>
        <v>0</v>
      </c>
      <c r="D159" s="19"/>
      <c r="E159" s="54">
        <f>SUM(E158)</f>
        <v>0</v>
      </c>
      <c r="F159" s="54">
        <f>SUM(F158)</f>
        <v>0</v>
      </c>
      <c r="G159" s="55" t="e">
        <f>+F159/E159</f>
        <v>#DIV/0!</v>
      </c>
      <c r="H159" s="54">
        <f t="shared" ref="H159" si="60">SUM(H158)</f>
        <v>0</v>
      </c>
      <c r="I159" s="54">
        <f t="shared" ref="I159" si="61">SUM(I158)</f>
        <v>0</v>
      </c>
      <c r="J159" s="56" t="e">
        <f>+H159/I159</f>
        <v>#DIV/0!</v>
      </c>
      <c r="K159" s="57"/>
      <c r="L159" s="54">
        <f t="shared" ref="L159" si="62">SUM(L158)</f>
        <v>0</v>
      </c>
      <c r="M159" s="54">
        <f t="shared" ref="M159" si="63">SUM(M158)</f>
        <v>0</v>
      </c>
      <c r="N159" s="57"/>
      <c r="O159" s="54">
        <f t="shared" ref="O159" si="64">SUM(O158)</f>
        <v>0</v>
      </c>
      <c r="P159" s="54">
        <f t="shared" ref="P159" si="65">SUM(P158)</f>
        <v>0</v>
      </c>
      <c r="Q159" s="56" t="e">
        <f>+O159/P159</f>
        <v>#DIV/0!</v>
      </c>
      <c r="R159" s="57"/>
      <c r="S159" s="54">
        <f t="shared" ref="S159" si="66">SUM(S158)</f>
        <v>0</v>
      </c>
      <c r="T159" s="54">
        <f t="shared" ref="T159" si="67">SUM(T158)</f>
        <v>0</v>
      </c>
      <c r="U159" s="54">
        <f t="shared" ref="U159" si="68">SUM(U158)</f>
        <v>0</v>
      </c>
      <c r="V159" s="55" t="e">
        <f>+U159/E159</f>
        <v>#DIV/0!</v>
      </c>
      <c r="W159" s="57"/>
      <c r="X159" s="54">
        <f>SUM(X158)</f>
        <v>0</v>
      </c>
      <c r="Y159" s="55" t="e">
        <f>+X159/E159</f>
        <v>#DIV/0!</v>
      </c>
      <c r="Z159" s="57"/>
      <c r="AA159" s="54">
        <f>SUM(AA158)</f>
        <v>0</v>
      </c>
      <c r="AB159" s="58" t="e">
        <f>+AA159/E159</f>
        <v>#DIV/0!</v>
      </c>
      <c r="AC159" s="54"/>
      <c r="AD159" s="54">
        <f t="shared" ref="AD159" si="69">SUM(AD158)</f>
        <v>0</v>
      </c>
      <c r="AE159" s="54">
        <f t="shared" ref="AE159" si="70">SUM(AE158)</f>
        <v>0</v>
      </c>
      <c r="AF159" s="55" t="e">
        <f>+AE159/E159</f>
        <v>#DIV/0!</v>
      </c>
      <c r="AG159" s="54">
        <f>SUM(AG158)</f>
        <v>0</v>
      </c>
      <c r="AH159" s="54"/>
      <c r="AI159" s="54">
        <f>SUM(AI158)</f>
        <v>0</v>
      </c>
      <c r="AJ159" s="55" t="e">
        <f>+AI159/E159</f>
        <v>#DIV/0!</v>
      </c>
      <c r="AK159" s="56" t="e">
        <f>+((X159*2)+U159+AD159+AI159-AE159)/F159</f>
        <v>#DIV/0!</v>
      </c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52"/>
      <c r="BC159" s="52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</row>
    <row r="160" spans="1:77" x14ac:dyDescent="0.3">
      <c r="A160" s="9"/>
      <c r="B160" s="7"/>
      <c r="C160" s="7"/>
      <c r="D160" s="19"/>
      <c r="E160" s="1"/>
      <c r="F160" s="12"/>
      <c r="G160" s="13"/>
      <c r="H160" s="1"/>
      <c r="I160" s="1"/>
      <c r="J160" s="14"/>
      <c r="K160" s="43"/>
      <c r="L160" s="1"/>
      <c r="M160" s="1"/>
      <c r="N160" s="43"/>
      <c r="O160" s="1"/>
      <c r="P160" s="1"/>
      <c r="Q160" s="14"/>
      <c r="R160" s="43"/>
      <c r="S160" s="1"/>
      <c r="T160" s="1"/>
      <c r="U160" s="1"/>
      <c r="V160" s="13"/>
      <c r="W160" s="43"/>
      <c r="X160" s="1"/>
      <c r="Y160" s="13"/>
      <c r="Z160" s="43"/>
      <c r="AA160" s="1"/>
      <c r="AB160" s="15"/>
      <c r="AC160" s="1"/>
      <c r="AD160" s="1"/>
      <c r="AE160" s="1"/>
      <c r="AF160" s="13"/>
      <c r="AG160" s="1"/>
      <c r="AH160" s="1"/>
      <c r="AI160" s="1"/>
      <c r="AJ160" s="13"/>
      <c r="AK160" s="14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52"/>
      <c r="BC160" s="52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</row>
    <row r="161" spans="1:77" x14ac:dyDescent="0.3">
      <c r="A161" s="9" t="s">
        <v>54</v>
      </c>
      <c r="B161" s="7" t="s">
        <v>33</v>
      </c>
      <c r="C161" s="7" t="s">
        <v>55</v>
      </c>
      <c r="D161" s="19">
        <v>30</v>
      </c>
      <c r="E161" s="1">
        <v>37</v>
      </c>
      <c r="F161" s="12">
        <v>935</v>
      </c>
      <c r="G161" s="13">
        <f>+F161/E161</f>
        <v>25.27027027027027</v>
      </c>
      <c r="H161" s="1">
        <v>157</v>
      </c>
      <c r="I161" s="1">
        <v>344</v>
      </c>
      <c r="J161" s="14">
        <f>+H161/I161</f>
        <v>0.45639534883720928</v>
      </c>
      <c r="K161" s="43"/>
      <c r="L161" s="1">
        <v>0</v>
      </c>
      <c r="M161" s="1">
        <v>2</v>
      </c>
      <c r="N161" s="1"/>
      <c r="O161" s="1">
        <v>159</v>
      </c>
      <c r="P161" s="1">
        <v>220</v>
      </c>
      <c r="Q161" s="14">
        <f>+O161/P161</f>
        <v>0.72272727272727277</v>
      </c>
      <c r="R161" s="1"/>
      <c r="S161" s="1">
        <v>64</v>
      </c>
      <c r="T161" s="1">
        <v>122</v>
      </c>
      <c r="U161" s="1">
        <f>+S161+T161</f>
        <v>186</v>
      </c>
      <c r="V161" s="13">
        <f>+U161/E161</f>
        <v>5.0270270270270272</v>
      </c>
      <c r="W161" s="1"/>
      <c r="X161" s="1">
        <v>70</v>
      </c>
      <c r="Y161" s="13">
        <f>+X161/E161</f>
        <v>1.8918918918918919</v>
      </c>
      <c r="Z161" s="1"/>
      <c r="AA161" s="1">
        <v>133</v>
      </c>
      <c r="AB161" s="15">
        <f>+AA161/E161</f>
        <v>3.5945945945945947</v>
      </c>
      <c r="AC161" s="1"/>
      <c r="AD161" s="1">
        <v>51</v>
      </c>
      <c r="AE161" s="1">
        <v>87</v>
      </c>
      <c r="AF161" s="13">
        <f>+AE161/E161</f>
        <v>2.3513513513513513</v>
      </c>
      <c r="AG161" s="1">
        <v>2</v>
      </c>
      <c r="AH161" s="1"/>
      <c r="AI161" s="1">
        <f>+(H161*2)+L161+O161</f>
        <v>473</v>
      </c>
      <c r="AJ161" s="13">
        <f>+AI161/E161</f>
        <v>12.783783783783784</v>
      </c>
      <c r="AK161" s="14">
        <f>+((X161*2)+U161+AD161+AI161-AE161)/F161</f>
        <v>0.8160427807486631</v>
      </c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52"/>
      <c r="BC161" s="52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</row>
    <row r="162" spans="1:77" x14ac:dyDescent="0.3">
      <c r="A162" s="9"/>
      <c r="B162" s="18" t="s">
        <v>33</v>
      </c>
      <c r="C162" s="18" t="str">
        <f>+C161</f>
        <v>Chapman, Vicky</v>
      </c>
      <c r="D162" s="19"/>
      <c r="E162" s="54">
        <f>SUM(E161)</f>
        <v>37</v>
      </c>
      <c r="F162" s="54">
        <f>SUM(F161)</f>
        <v>935</v>
      </c>
      <c r="G162" s="55">
        <f>+F162/E162</f>
        <v>25.27027027027027</v>
      </c>
      <c r="H162" s="54">
        <f t="shared" ref="H162" si="71">SUM(H161)</f>
        <v>157</v>
      </c>
      <c r="I162" s="54">
        <f t="shared" ref="I162" si="72">SUM(I161)</f>
        <v>344</v>
      </c>
      <c r="J162" s="56">
        <f>+H162/I162</f>
        <v>0.45639534883720928</v>
      </c>
      <c r="K162" s="57"/>
      <c r="L162" s="54">
        <f t="shared" ref="L162" si="73">SUM(L161)</f>
        <v>0</v>
      </c>
      <c r="M162" s="54">
        <f t="shared" ref="M162" si="74">SUM(M161)</f>
        <v>2</v>
      </c>
      <c r="N162" s="57"/>
      <c r="O162" s="54">
        <f t="shared" ref="O162" si="75">SUM(O161)</f>
        <v>159</v>
      </c>
      <c r="P162" s="54">
        <f t="shared" ref="P162" si="76">SUM(P161)</f>
        <v>220</v>
      </c>
      <c r="Q162" s="56">
        <f>+O162/P162</f>
        <v>0.72272727272727277</v>
      </c>
      <c r="R162" s="57"/>
      <c r="S162" s="54">
        <f t="shared" ref="S162" si="77">SUM(S161)</f>
        <v>64</v>
      </c>
      <c r="T162" s="54">
        <f t="shared" ref="T162" si="78">SUM(T161)</f>
        <v>122</v>
      </c>
      <c r="U162" s="54">
        <f t="shared" ref="U162" si="79">SUM(U161)</f>
        <v>186</v>
      </c>
      <c r="V162" s="55">
        <f>+U162/E162</f>
        <v>5.0270270270270272</v>
      </c>
      <c r="W162" s="57"/>
      <c r="X162" s="54">
        <f>SUM(X161)</f>
        <v>70</v>
      </c>
      <c r="Y162" s="55">
        <f>+X162/E162</f>
        <v>1.8918918918918919</v>
      </c>
      <c r="Z162" s="57"/>
      <c r="AA162" s="54">
        <f>SUM(AA161)</f>
        <v>133</v>
      </c>
      <c r="AB162" s="58">
        <f>+AA162/E162</f>
        <v>3.5945945945945947</v>
      </c>
      <c r="AC162" s="54"/>
      <c r="AD162" s="54">
        <f t="shared" ref="AD162" si="80">SUM(AD161)</f>
        <v>51</v>
      </c>
      <c r="AE162" s="54">
        <f t="shared" ref="AE162" si="81">SUM(AE161)</f>
        <v>87</v>
      </c>
      <c r="AF162" s="55">
        <f>+AE162/E162</f>
        <v>2.3513513513513513</v>
      </c>
      <c r="AG162" s="54">
        <f>SUM(AG161)</f>
        <v>2</v>
      </c>
      <c r="AH162" s="54"/>
      <c r="AI162" s="54">
        <f>SUM(AI161)</f>
        <v>473</v>
      </c>
      <c r="AJ162" s="55">
        <f>+AI162/E162</f>
        <v>12.783783783783784</v>
      </c>
      <c r="AK162" s="56">
        <f>+((X162*2)+U162+AD162+AI162-AE162)/F162</f>
        <v>0.8160427807486631</v>
      </c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52"/>
      <c r="BC162" s="52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</row>
    <row r="163" spans="1:77" x14ac:dyDescent="0.3">
      <c r="A163" s="9"/>
      <c r="B163" s="7"/>
      <c r="C163" s="7"/>
      <c r="D163" s="19"/>
      <c r="E163" s="1"/>
      <c r="F163" s="12"/>
      <c r="G163" s="13"/>
      <c r="H163" s="1"/>
      <c r="I163" s="1"/>
      <c r="J163" s="14"/>
      <c r="K163" s="43"/>
      <c r="L163" s="1"/>
      <c r="M163" s="1"/>
      <c r="N163" s="1"/>
      <c r="O163" s="1"/>
      <c r="P163" s="1"/>
      <c r="Q163" s="14"/>
      <c r="R163" s="1"/>
      <c r="S163" s="1"/>
      <c r="T163" s="1"/>
      <c r="U163" s="1"/>
      <c r="V163" s="13"/>
      <c r="W163" s="1"/>
      <c r="X163" s="1"/>
      <c r="Y163" s="13"/>
      <c r="Z163" s="1"/>
      <c r="AA163" s="1"/>
      <c r="AB163" s="15"/>
      <c r="AC163" s="1"/>
      <c r="AD163" s="1"/>
      <c r="AE163" s="1"/>
      <c r="AF163" s="13"/>
      <c r="AG163" s="1"/>
      <c r="AH163" s="1"/>
      <c r="AI163" s="1"/>
      <c r="AJ163" s="13"/>
      <c r="AK163" s="14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52"/>
      <c r="BC163" s="52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</row>
    <row r="164" spans="1:77" x14ac:dyDescent="0.3">
      <c r="A164" s="9" t="s">
        <v>54</v>
      </c>
      <c r="B164" s="7" t="s">
        <v>33</v>
      </c>
      <c r="C164" s="7" t="s">
        <v>56</v>
      </c>
      <c r="D164" s="19">
        <v>25</v>
      </c>
      <c r="E164" s="1">
        <v>6</v>
      </c>
      <c r="F164" s="12">
        <v>152</v>
      </c>
      <c r="G164" s="13">
        <f>+F164/E164</f>
        <v>25.333333333333332</v>
      </c>
      <c r="H164" s="1">
        <v>19</v>
      </c>
      <c r="I164" s="1">
        <v>52</v>
      </c>
      <c r="J164" s="14">
        <f>+H164/I164</f>
        <v>0.36538461538461536</v>
      </c>
      <c r="K164" s="43"/>
      <c r="L164" s="1"/>
      <c r="M164" s="1"/>
      <c r="N164" s="1"/>
      <c r="O164" s="1">
        <v>7</v>
      </c>
      <c r="P164" s="1">
        <v>12</v>
      </c>
      <c r="Q164" s="14">
        <f>+O164/P164</f>
        <v>0.58333333333333337</v>
      </c>
      <c r="R164" s="1"/>
      <c r="S164" s="1">
        <v>9</v>
      </c>
      <c r="T164" s="1">
        <v>14</v>
      </c>
      <c r="U164" s="1">
        <f>+S164+T164</f>
        <v>23</v>
      </c>
      <c r="V164" s="13">
        <f>+U164/E164</f>
        <v>3.8333333333333335</v>
      </c>
      <c r="W164" s="1"/>
      <c r="X164" s="1">
        <v>14</v>
      </c>
      <c r="Y164" s="13">
        <f>+X164/E164</f>
        <v>2.3333333333333335</v>
      </c>
      <c r="Z164" s="1"/>
      <c r="AA164" s="1">
        <v>18</v>
      </c>
      <c r="AB164" s="15">
        <f>+AA164/E164</f>
        <v>3</v>
      </c>
      <c r="AC164" s="1"/>
      <c r="AD164" s="1">
        <v>18</v>
      </c>
      <c r="AE164" s="1">
        <v>22</v>
      </c>
      <c r="AF164" s="13">
        <f>+AE164/E164</f>
        <v>3.6666666666666665</v>
      </c>
      <c r="AG164" s="1">
        <v>5</v>
      </c>
      <c r="AH164" s="1"/>
      <c r="AI164" s="1">
        <f>+(H164*2)+L164+O164</f>
        <v>45</v>
      </c>
      <c r="AJ164" s="13">
        <f>+AI164/E164</f>
        <v>7.5</v>
      </c>
      <c r="AK164" s="14">
        <f>+((X164*2)+U164+AD164+AI164-AE164)/F164</f>
        <v>0.60526315789473684</v>
      </c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52"/>
      <c r="BC164" s="52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</row>
    <row r="165" spans="1:77" x14ac:dyDescent="0.3">
      <c r="A165" s="9"/>
      <c r="B165" s="18" t="s">
        <v>33</v>
      </c>
      <c r="C165" s="18" t="str">
        <f>+C164</f>
        <v>Crusoe, Beverly</v>
      </c>
      <c r="D165" s="19"/>
      <c r="E165" s="54">
        <f>SUM(E164)</f>
        <v>6</v>
      </c>
      <c r="F165" s="54">
        <f>SUM(F164)</f>
        <v>152</v>
      </c>
      <c r="G165" s="55">
        <f>+F165/E165</f>
        <v>25.333333333333332</v>
      </c>
      <c r="H165" s="54">
        <f t="shared" ref="H165" si="82">SUM(H164)</f>
        <v>19</v>
      </c>
      <c r="I165" s="54">
        <f t="shared" ref="I165" si="83">SUM(I164)</f>
        <v>52</v>
      </c>
      <c r="J165" s="56">
        <f>+H165/I165</f>
        <v>0.36538461538461536</v>
      </c>
      <c r="K165" s="57"/>
      <c r="L165" s="54">
        <f t="shared" ref="L165" si="84">SUM(L164)</f>
        <v>0</v>
      </c>
      <c r="M165" s="54">
        <f t="shared" ref="M165" si="85">SUM(M164)</f>
        <v>0</v>
      </c>
      <c r="N165" s="57"/>
      <c r="O165" s="54">
        <f t="shared" ref="O165" si="86">SUM(O164)</f>
        <v>7</v>
      </c>
      <c r="P165" s="54">
        <f t="shared" ref="P165" si="87">SUM(P164)</f>
        <v>12</v>
      </c>
      <c r="Q165" s="56">
        <f>+O165/P165</f>
        <v>0.58333333333333337</v>
      </c>
      <c r="R165" s="57"/>
      <c r="S165" s="54">
        <f t="shared" ref="S165" si="88">SUM(S164)</f>
        <v>9</v>
      </c>
      <c r="T165" s="54">
        <f t="shared" ref="T165" si="89">SUM(T164)</f>
        <v>14</v>
      </c>
      <c r="U165" s="54">
        <f t="shared" ref="U165" si="90">SUM(U164)</f>
        <v>23</v>
      </c>
      <c r="V165" s="55">
        <f>+U165/E165</f>
        <v>3.8333333333333335</v>
      </c>
      <c r="W165" s="57"/>
      <c r="X165" s="54">
        <f>SUM(X164)</f>
        <v>14</v>
      </c>
      <c r="Y165" s="55">
        <f>+X165/E165</f>
        <v>2.3333333333333335</v>
      </c>
      <c r="Z165" s="57"/>
      <c r="AA165" s="54">
        <f>SUM(AA164)</f>
        <v>18</v>
      </c>
      <c r="AB165" s="58">
        <f>+AA165/E165</f>
        <v>3</v>
      </c>
      <c r="AC165" s="54"/>
      <c r="AD165" s="54">
        <f t="shared" ref="AD165" si="91">SUM(AD164)</f>
        <v>18</v>
      </c>
      <c r="AE165" s="54">
        <f t="shared" ref="AE165" si="92">SUM(AE164)</f>
        <v>22</v>
      </c>
      <c r="AF165" s="55">
        <f>+AE165/E165</f>
        <v>3.6666666666666665</v>
      </c>
      <c r="AG165" s="54">
        <f>SUM(AG164)</f>
        <v>5</v>
      </c>
      <c r="AH165" s="54"/>
      <c r="AI165" s="54">
        <f>SUM(AI164)</f>
        <v>45</v>
      </c>
      <c r="AJ165" s="55">
        <f>+AI165/E165</f>
        <v>7.5</v>
      </c>
      <c r="AK165" s="56">
        <f>+((X165*2)+U165+AD165+AI165-AE165)/F165</f>
        <v>0.60526315789473684</v>
      </c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52"/>
      <c r="BC165" s="52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</row>
    <row r="166" spans="1:77" x14ac:dyDescent="0.3">
      <c r="A166" s="9"/>
      <c r="B166" s="7"/>
      <c r="C166" s="7"/>
      <c r="D166" s="19"/>
      <c r="E166" s="1"/>
      <c r="F166" s="12"/>
      <c r="G166" s="13"/>
      <c r="H166" s="1"/>
      <c r="I166" s="1"/>
      <c r="J166" s="14"/>
      <c r="K166" s="43"/>
      <c r="L166" s="1"/>
      <c r="M166" s="1"/>
      <c r="N166" s="1"/>
      <c r="O166" s="1"/>
      <c r="P166" s="1"/>
      <c r="Q166" s="14"/>
      <c r="R166" s="1"/>
      <c r="S166" s="1"/>
      <c r="T166" s="1"/>
      <c r="U166" s="1"/>
      <c r="V166" s="13"/>
      <c r="W166" s="1"/>
      <c r="X166" s="1"/>
      <c r="Y166" s="13"/>
      <c r="Z166" s="1"/>
      <c r="AA166" s="1"/>
      <c r="AB166" s="15"/>
      <c r="AC166" s="1"/>
      <c r="AD166" s="1"/>
      <c r="AE166" s="1"/>
      <c r="AF166" s="13"/>
      <c r="AG166" s="1"/>
      <c r="AH166" s="1"/>
      <c r="AI166" s="1"/>
      <c r="AJ166" s="13"/>
      <c r="AK166" s="14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52"/>
      <c r="BC166" s="52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</row>
    <row r="167" spans="1:77" x14ac:dyDescent="0.3">
      <c r="A167" s="9" t="s">
        <v>32</v>
      </c>
      <c r="B167" s="7" t="s">
        <v>33</v>
      </c>
      <c r="C167" s="7" t="s">
        <v>43</v>
      </c>
      <c r="D167" s="19">
        <v>30</v>
      </c>
      <c r="E167" s="1">
        <v>34</v>
      </c>
      <c r="F167" s="12">
        <v>1180</v>
      </c>
      <c r="G167" s="13">
        <f>+F167/E167</f>
        <v>34.705882352941174</v>
      </c>
      <c r="H167" s="1">
        <v>180</v>
      </c>
      <c r="I167" s="1">
        <v>411</v>
      </c>
      <c r="J167" s="14">
        <f>+H167/I167</f>
        <v>0.43795620437956206</v>
      </c>
      <c r="K167" s="43"/>
      <c r="L167" s="1">
        <v>0</v>
      </c>
      <c r="M167" s="1">
        <v>1</v>
      </c>
      <c r="N167" s="43"/>
      <c r="O167" s="1">
        <v>108</v>
      </c>
      <c r="P167" s="1">
        <v>161</v>
      </c>
      <c r="Q167" s="14">
        <f>+O167/P167</f>
        <v>0.67080745341614911</v>
      </c>
      <c r="R167" s="43"/>
      <c r="S167" s="1">
        <v>62</v>
      </c>
      <c r="T167" s="1">
        <v>174</v>
      </c>
      <c r="U167" s="1">
        <f>+S167+T167</f>
        <v>236</v>
      </c>
      <c r="V167" s="13">
        <f>+U167/E167</f>
        <v>6.9411764705882355</v>
      </c>
      <c r="W167" s="43"/>
      <c r="X167" s="1">
        <v>65</v>
      </c>
      <c r="Y167" s="13">
        <f>+X167/E167</f>
        <v>1.911764705882353</v>
      </c>
      <c r="Z167" s="43"/>
      <c r="AA167" s="1">
        <v>60</v>
      </c>
      <c r="AB167" s="15">
        <f>+AA167/E167</f>
        <v>1.7647058823529411</v>
      </c>
      <c r="AC167" s="1"/>
      <c r="AD167" s="1">
        <v>37</v>
      </c>
      <c r="AE167" s="1">
        <v>64</v>
      </c>
      <c r="AF167" s="13">
        <f>+AE167/E167</f>
        <v>1.8823529411764706</v>
      </c>
      <c r="AG167" s="1">
        <v>7</v>
      </c>
      <c r="AH167" s="1"/>
      <c r="AI167" s="1">
        <f>+(H167*2)+L167+O167</f>
        <v>468</v>
      </c>
      <c r="AJ167" s="13">
        <f>+AI167/E167</f>
        <v>13.764705882352942</v>
      </c>
      <c r="AK167" s="14">
        <f>+((X167*2)+U167+AD167+AI167-AE167)/F167</f>
        <v>0.68389830508474581</v>
      </c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52"/>
      <c r="BC167" s="52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</row>
    <row r="168" spans="1:77" x14ac:dyDescent="0.3">
      <c r="A168" s="9"/>
      <c r="B168" s="18" t="s">
        <v>33</v>
      </c>
      <c r="C168" s="18" t="str">
        <f>+C167</f>
        <v>Dean, Paula</v>
      </c>
      <c r="D168" s="19"/>
      <c r="E168" s="54">
        <f>SUM(E167)</f>
        <v>34</v>
      </c>
      <c r="F168" s="59">
        <f>SUM(F167)</f>
        <v>1180</v>
      </c>
      <c r="G168" s="55">
        <f>+F168/E168</f>
        <v>34.705882352941174</v>
      </c>
      <c r="H168" s="54">
        <f t="shared" ref="H168" si="93">SUM(H167)</f>
        <v>180</v>
      </c>
      <c r="I168" s="54">
        <f t="shared" ref="I168" si="94">SUM(I167)</f>
        <v>411</v>
      </c>
      <c r="J168" s="56">
        <f>+H168/I168</f>
        <v>0.43795620437956206</v>
      </c>
      <c r="K168" s="57"/>
      <c r="L168" s="54">
        <f t="shared" ref="L168" si="95">SUM(L167)</f>
        <v>0</v>
      </c>
      <c r="M168" s="54">
        <f t="shared" ref="M168" si="96">SUM(M167)</f>
        <v>1</v>
      </c>
      <c r="N168" s="57"/>
      <c r="O168" s="54">
        <f t="shared" ref="O168" si="97">SUM(O167)</f>
        <v>108</v>
      </c>
      <c r="P168" s="54">
        <f t="shared" ref="P168" si="98">SUM(P167)</f>
        <v>161</v>
      </c>
      <c r="Q168" s="56">
        <f>+O168/P168</f>
        <v>0.67080745341614911</v>
      </c>
      <c r="R168" s="57"/>
      <c r="S168" s="54">
        <f t="shared" ref="S168" si="99">SUM(S167)</f>
        <v>62</v>
      </c>
      <c r="T168" s="54">
        <f t="shared" ref="T168" si="100">SUM(T167)</f>
        <v>174</v>
      </c>
      <c r="U168" s="54">
        <f t="shared" ref="U168" si="101">SUM(U167)</f>
        <v>236</v>
      </c>
      <c r="V168" s="55">
        <f>+U168/E168</f>
        <v>6.9411764705882355</v>
      </c>
      <c r="W168" s="57"/>
      <c r="X168" s="54">
        <f>SUM(X167)</f>
        <v>65</v>
      </c>
      <c r="Y168" s="55">
        <f>+X168/E168</f>
        <v>1.911764705882353</v>
      </c>
      <c r="Z168" s="57"/>
      <c r="AA168" s="54">
        <f>SUM(AA167)</f>
        <v>60</v>
      </c>
      <c r="AB168" s="58">
        <f>+AA168/E168</f>
        <v>1.7647058823529411</v>
      </c>
      <c r="AC168" s="54"/>
      <c r="AD168" s="54">
        <f t="shared" ref="AD168" si="102">SUM(AD167)</f>
        <v>37</v>
      </c>
      <c r="AE168" s="54">
        <f t="shared" ref="AE168" si="103">SUM(AE167)</f>
        <v>64</v>
      </c>
      <c r="AF168" s="55">
        <f>+AE168/E168</f>
        <v>1.8823529411764706</v>
      </c>
      <c r="AG168" s="54">
        <f>SUM(AG167)</f>
        <v>7</v>
      </c>
      <c r="AH168" s="54"/>
      <c r="AI168" s="54">
        <f>SUM(AI167)</f>
        <v>468</v>
      </c>
      <c r="AJ168" s="55">
        <f>+AI168/E168</f>
        <v>13.764705882352942</v>
      </c>
      <c r="AK168" s="56">
        <f>+((X168*2)+U168+AD168+AI168-AE168)/F168</f>
        <v>0.68389830508474581</v>
      </c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52"/>
      <c r="BC168" s="52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</row>
    <row r="169" spans="1:77" x14ac:dyDescent="0.3">
      <c r="A169" s="9"/>
      <c r="B169" s="7"/>
      <c r="C169" s="7"/>
      <c r="D169" s="19"/>
      <c r="E169" s="1"/>
      <c r="F169" s="12"/>
      <c r="G169" s="13"/>
      <c r="H169" s="1"/>
      <c r="I169" s="1"/>
      <c r="J169" s="14"/>
      <c r="K169" s="43"/>
      <c r="L169" s="1"/>
      <c r="M169" s="1"/>
      <c r="N169" s="43"/>
      <c r="O169" s="1"/>
      <c r="P169" s="1"/>
      <c r="Q169" s="14"/>
      <c r="R169" s="43"/>
      <c r="S169" s="1"/>
      <c r="T169" s="1"/>
      <c r="U169" s="1"/>
      <c r="V169" s="13"/>
      <c r="W169" s="43"/>
      <c r="X169" s="1"/>
      <c r="Y169" s="13"/>
      <c r="Z169" s="43"/>
      <c r="AA169" s="1"/>
      <c r="AB169" s="15"/>
      <c r="AC169" s="1"/>
      <c r="AD169" s="1"/>
      <c r="AE169" s="1"/>
      <c r="AF169" s="13"/>
      <c r="AG169" s="1"/>
      <c r="AH169" s="1"/>
      <c r="AI169" s="1"/>
      <c r="AJ169" s="13"/>
      <c r="AK169" s="14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52"/>
      <c r="BC169" s="52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</row>
    <row r="170" spans="1:77" x14ac:dyDescent="0.3">
      <c r="A170" s="9" t="s">
        <v>32</v>
      </c>
      <c r="B170" s="7" t="s">
        <v>33</v>
      </c>
      <c r="C170" s="7" t="s">
        <v>44</v>
      </c>
      <c r="D170" s="19">
        <v>24</v>
      </c>
      <c r="E170" s="1">
        <v>19</v>
      </c>
      <c r="F170" s="12">
        <v>178</v>
      </c>
      <c r="G170" s="13">
        <f>+F170/E170</f>
        <v>9.3684210526315788</v>
      </c>
      <c r="H170" s="1">
        <v>27</v>
      </c>
      <c r="I170" s="1">
        <v>62</v>
      </c>
      <c r="J170" s="14">
        <f>+H170/I170</f>
        <v>0.43548387096774194</v>
      </c>
      <c r="K170" s="43"/>
      <c r="L170" s="1"/>
      <c r="M170" s="1"/>
      <c r="N170" s="43"/>
      <c r="O170" s="1">
        <v>24</v>
      </c>
      <c r="P170" s="1">
        <v>44</v>
      </c>
      <c r="Q170" s="14">
        <f>+O170/P170</f>
        <v>0.54545454545454541</v>
      </c>
      <c r="R170" s="43"/>
      <c r="S170" s="1">
        <v>9</v>
      </c>
      <c r="T170" s="1">
        <v>16</v>
      </c>
      <c r="U170" s="1">
        <f>+S170+T170</f>
        <v>25</v>
      </c>
      <c r="V170" s="13">
        <f>+U170/E170</f>
        <v>1.3157894736842106</v>
      </c>
      <c r="W170" s="43"/>
      <c r="X170" s="1">
        <v>22</v>
      </c>
      <c r="Y170" s="13">
        <f>+X170/E170</f>
        <v>1.1578947368421053</v>
      </c>
      <c r="Z170" s="43"/>
      <c r="AA170" s="1">
        <v>29</v>
      </c>
      <c r="AB170" s="15">
        <f>+AA170/E170</f>
        <v>1.5263157894736843</v>
      </c>
      <c r="AC170" s="1"/>
      <c r="AD170" s="1">
        <v>8</v>
      </c>
      <c r="AE170" s="1">
        <v>18</v>
      </c>
      <c r="AF170" s="13">
        <f>+AE170/E170</f>
        <v>0.94736842105263153</v>
      </c>
      <c r="AG170" s="1"/>
      <c r="AH170" s="1"/>
      <c r="AI170" s="1">
        <f>+(H170*2)+L170+O170</f>
        <v>78</v>
      </c>
      <c r="AJ170" s="13">
        <f>+AI170/E170</f>
        <v>4.1052631578947372</v>
      </c>
      <c r="AK170" s="14">
        <f>+((X170*2)+U170+AD170+AI170-AE170)/F170</f>
        <v>0.7696629213483146</v>
      </c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52"/>
      <c r="BC170" s="52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</row>
    <row r="171" spans="1:77" x14ac:dyDescent="0.3">
      <c r="A171" s="9"/>
      <c r="B171" s="18" t="s">
        <v>33</v>
      </c>
      <c r="C171" s="18" t="str">
        <f>+C170</f>
        <v>Duckworth, Tesa</v>
      </c>
      <c r="D171" s="19"/>
      <c r="E171" s="54">
        <f>SUM(E170)</f>
        <v>19</v>
      </c>
      <c r="F171" s="54">
        <f>SUM(F170)</f>
        <v>178</v>
      </c>
      <c r="G171" s="55">
        <f>+F171/E171</f>
        <v>9.3684210526315788</v>
      </c>
      <c r="H171" s="54">
        <f t="shared" ref="H171" si="104">SUM(H170)</f>
        <v>27</v>
      </c>
      <c r="I171" s="54">
        <f t="shared" ref="I171" si="105">SUM(I170)</f>
        <v>62</v>
      </c>
      <c r="J171" s="56">
        <f>+H171/I171</f>
        <v>0.43548387096774194</v>
      </c>
      <c r="K171" s="57"/>
      <c r="L171" s="54">
        <f t="shared" ref="L171" si="106">SUM(L170)</f>
        <v>0</v>
      </c>
      <c r="M171" s="54">
        <f t="shared" ref="M171" si="107">SUM(M170)</f>
        <v>0</v>
      </c>
      <c r="N171" s="57"/>
      <c r="O171" s="54">
        <f t="shared" ref="O171" si="108">SUM(O170)</f>
        <v>24</v>
      </c>
      <c r="P171" s="54">
        <f t="shared" ref="P171" si="109">SUM(P170)</f>
        <v>44</v>
      </c>
      <c r="Q171" s="56">
        <f>+O171/P171</f>
        <v>0.54545454545454541</v>
      </c>
      <c r="R171" s="57"/>
      <c r="S171" s="54">
        <f t="shared" ref="S171" si="110">SUM(S170)</f>
        <v>9</v>
      </c>
      <c r="T171" s="54">
        <f t="shared" ref="T171" si="111">SUM(T170)</f>
        <v>16</v>
      </c>
      <c r="U171" s="54">
        <f t="shared" ref="U171" si="112">SUM(U170)</f>
        <v>25</v>
      </c>
      <c r="V171" s="55">
        <f>+U171/E171</f>
        <v>1.3157894736842106</v>
      </c>
      <c r="W171" s="57"/>
      <c r="X171" s="54">
        <f>SUM(X170)</f>
        <v>22</v>
      </c>
      <c r="Y171" s="55">
        <f>+X171/E171</f>
        <v>1.1578947368421053</v>
      </c>
      <c r="Z171" s="57"/>
      <c r="AA171" s="54">
        <f>SUM(AA170)</f>
        <v>29</v>
      </c>
      <c r="AB171" s="58">
        <f>+AA171/E171</f>
        <v>1.5263157894736843</v>
      </c>
      <c r="AC171" s="54"/>
      <c r="AD171" s="54">
        <f t="shared" ref="AD171" si="113">SUM(AD170)</f>
        <v>8</v>
      </c>
      <c r="AE171" s="54">
        <f t="shared" ref="AE171" si="114">SUM(AE170)</f>
        <v>18</v>
      </c>
      <c r="AF171" s="55">
        <f>+AE171/E171</f>
        <v>0.94736842105263153</v>
      </c>
      <c r="AG171" s="54">
        <f>SUM(AG170)</f>
        <v>0</v>
      </c>
      <c r="AH171" s="54"/>
      <c r="AI171" s="54">
        <f>SUM(AI170)</f>
        <v>78</v>
      </c>
      <c r="AJ171" s="55">
        <f>+AI171/E171</f>
        <v>4.1052631578947372</v>
      </c>
      <c r="AK171" s="56">
        <f>+((X171*2)+U171+AD171+AI171-AE171)/F171</f>
        <v>0.7696629213483146</v>
      </c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52"/>
      <c r="BC171" s="52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</row>
    <row r="172" spans="1:77" x14ac:dyDescent="0.3">
      <c r="A172" s="9"/>
      <c r="B172" s="7"/>
      <c r="C172" s="7"/>
      <c r="D172" s="19"/>
      <c r="E172" s="1"/>
      <c r="F172" s="12"/>
      <c r="G172" s="13"/>
      <c r="H172" s="1"/>
      <c r="I172" s="1"/>
      <c r="J172" s="14"/>
      <c r="K172" s="43"/>
      <c r="L172" s="1"/>
      <c r="M172" s="1"/>
      <c r="N172" s="43"/>
      <c r="O172" s="1"/>
      <c r="P172" s="1"/>
      <c r="Q172" s="14"/>
      <c r="R172" s="43"/>
      <c r="S172" s="1"/>
      <c r="T172" s="1"/>
      <c r="U172" s="1"/>
      <c r="V172" s="13"/>
      <c r="W172" s="43"/>
      <c r="X172" s="1"/>
      <c r="Y172" s="13"/>
      <c r="Z172" s="43"/>
      <c r="AA172" s="1"/>
      <c r="AB172" s="15"/>
      <c r="AC172" s="1"/>
      <c r="AD172" s="1"/>
      <c r="AE172" s="1"/>
      <c r="AF172" s="13"/>
      <c r="AG172" s="1"/>
      <c r="AH172" s="1"/>
      <c r="AI172" s="1"/>
      <c r="AJ172" s="13"/>
      <c r="AK172" s="14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52"/>
      <c r="BC172" s="52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</row>
    <row r="173" spans="1:77" x14ac:dyDescent="0.3">
      <c r="A173" s="9" t="s">
        <v>54</v>
      </c>
      <c r="B173" s="7" t="s">
        <v>33</v>
      </c>
      <c r="C173" s="7" t="s">
        <v>57</v>
      </c>
      <c r="D173" s="19">
        <v>11</v>
      </c>
      <c r="E173" s="1">
        <v>35</v>
      </c>
      <c r="F173" s="12">
        <v>788</v>
      </c>
      <c r="G173" s="13">
        <f>+F173/E173</f>
        <v>22.514285714285716</v>
      </c>
      <c r="H173" s="1">
        <v>87</v>
      </c>
      <c r="I173" s="1">
        <v>230</v>
      </c>
      <c r="J173" s="14">
        <f>+H173/I173</f>
        <v>0.37826086956521737</v>
      </c>
      <c r="K173" s="43"/>
      <c r="L173" s="1">
        <v>0</v>
      </c>
      <c r="M173" s="1">
        <v>1</v>
      </c>
      <c r="N173" s="1"/>
      <c r="O173" s="1">
        <v>71</v>
      </c>
      <c r="P173" s="1">
        <v>90</v>
      </c>
      <c r="Q173" s="14">
        <f>+O173/P173</f>
        <v>0.78888888888888886</v>
      </c>
      <c r="R173" s="1"/>
      <c r="S173" s="1">
        <v>32</v>
      </c>
      <c r="T173" s="1">
        <v>72</v>
      </c>
      <c r="U173" s="1">
        <f>+S173+T173</f>
        <v>104</v>
      </c>
      <c r="V173" s="13">
        <f>+U173/E173</f>
        <v>2.9714285714285715</v>
      </c>
      <c r="W173" s="1"/>
      <c r="X173" s="1">
        <v>70</v>
      </c>
      <c r="Y173" s="13">
        <f>+X173/E173</f>
        <v>2</v>
      </c>
      <c r="Z173" s="1"/>
      <c r="AA173" s="1">
        <v>62</v>
      </c>
      <c r="AB173" s="15">
        <f>+AA173/E173</f>
        <v>1.7714285714285714</v>
      </c>
      <c r="AC173" s="1"/>
      <c r="AD173" s="1">
        <v>42</v>
      </c>
      <c r="AE173" s="1">
        <v>81</v>
      </c>
      <c r="AF173" s="13">
        <f>+AE173/E173</f>
        <v>2.3142857142857145</v>
      </c>
      <c r="AG173" s="1">
        <v>8</v>
      </c>
      <c r="AH173" s="1"/>
      <c r="AI173" s="1">
        <f>+(H173*2)+L173+O173</f>
        <v>245</v>
      </c>
      <c r="AJ173" s="13">
        <f>+AI173/E173</f>
        <v>7</v>
      </c>
      <c r="AK173" s="14">
        <f>+((X173*2)+U173+AD173+AI173-AE173)/F173</f>
        <v>0.57106598984771573</v>
      </c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52"/>
      <c r="BC173" s="52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</row>
    <row r="174" spans="1:77" x14ac:dyDescent="0.3">
      <c r="A174" s="9"/>
      <c r="B174" s="18" t="s">
        <v>33</v>
      </c>
      <c r="C174" s="18" t="str">
        <f>+C173</f>
        <v>Farrah, Sharon</v>
      </c>
      <c r="D174" s="19"/>
      <c r="E174" s="54">
        <f>SUM(E173)</f>
        <v>35</v>
      </c>
      <c r="F174" s="54">
        <f>SUM(F173)</f>
        <v>788</v>
      </c>
      <c r="G174" s="55">
        <f>+F174/E174</f>
        <v>22.514285714285716</v>
      </c>
      <c r="H174" s="54">
        <f t="shared" ref="H174" si="115">SUM(H173)</f>
        <v>87</v>
      </c>
      <c r="I174" s="54">
        <f t="shared" ref="I174" si="116">SUM(I173)</f>
        <v>230</v>
      </c>
      <c r="J174" s="56">
        <f>+H174/I174</f>
        <v>0.37826086956521737</v>
      </c>
      <c r="K174" s="57"/>
      <c r="L174" s="54">
        <f t="shared" ref="L174" si="117">SUM(L173)</f>
        <v>0</v>
      </c>
      <c r="M174" s="54">
        <f t="shared" ref="M174" si="118">SUM(M173)</f>
        <v>1</v>
      </c>
      <c r="N174" s="57"/>
      <c r="O174" s="54">
        <f t="shared" ref="O174" si="119">SUM(O173)</f>
        <v>71</v>
      </c>
      <c r="P174" s="54">
        <f t="shared" ref="P174" si="120">SUM(P173)</f>
        <v>90</v>
      </c>
      <c r="Q174" s="56">
        <f>+O174/P174</f>
        <v>0.78888888888888886</v>
      </c>
      <c r="R174" s="57"/>
      <c r="S174" s="54">
        <f t="shared" ref="S174" si="121">SUM(S173)</f>
        <v>32</v>
      </c>
      <c r="T174" s="54">
        <f t="shared" ref="T174" si="122">SUM(T173)</f>
        <v>72</v>
      </c>
      <c r="U174" s="54">
        <f t="shared" ref="U174" si="123">SUM(U173)</f>
        <v>104</v>
      </c>
      <c r="V174" s="55">
        <f>+U174/E174</f>
        <v>2.9714285714285715</v>
      </c>
      <c r="W174" s="57"/>
      <c r="X174" s="54">
        <f>SUM(X173)</f>
        <v>70</v>
      </c>
      <c r="Y174" s="55">
        <f>+X174/E174</f>
        <v>2</v>
      </c>
      <c r="Z174" s="57"/>
      <c r="AA174" s="54">
        <f>SUM(AA173)</f>
        <v>62</v>
      </c>
      <c r="AB174" s="58">
        <f>+AA174/E174</f>
        <v>1.7714285714285714</v>
      </c>
      <c r="AC174" s="54"/>
      <c r="AD174" s="54">
        <f t="shared" ref="AD174" si="124">SUM(AD173)</f>
        <v>42</v>
      </c>
      <c r="AE174" s="54">
        <f t="shared" ref="AE174" si="125">SUM(AE173)</f>
        <v>81</v>
      </c>
      <c r="AF174" s="55">
        <f>+AE174/E174</f>
        <v>2.3142857142857145</v>
      </c>
      <c r="AG174" s="54">
        <f>SUM(AG173)</f>
        <v>8</v>
      </c>
      <c r="AH174" s="54"/>
      <c r="AI174" s="54">
        <f>SUM(AI173)</f>
        <v>245</v>
      </c>
      <c r="AJ174" s="55">
        <f>+AI174/E174</f>
        <v>7</v>
      </c>
      <c r="AK174" s="56">
        <f>+((X174*2)+U174+AD174+AI174-AE174)/F174</f>
        <v>0.57106598984771573</v>
      </c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52"/>
      <c r="BC174" s="52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</row>
    <row r="175" spans="1:77" x14ac:dyDescent="0.3">
      <c r="A175" s="9"/>
      <c r="B175" s="7"/>
      <c r="C175" s="7"/>
      <c r="D175" s="19"/>
      <c r="E175" s="1"/>
      <c r="F175" s="12"/>
      <c r="G175" s="13"/>
      <c r="H175" s="1"/>
      <c r="I175" s="1"/>
      <c r="J175" s="14"/>
      <c r="K175" s="43"/>
      <c r="L175" s="1"/>
      <c r="M175" s="1"/>
      <c r="N175" s="1"/>
      <c r="O175" s="1"/>
      <c r="P175" s="1"/>
      <c r="Q175" s="14"/>
      <c r="R175" s="1"/>
      <c r="S175" s="1"/>
      <c r="T175" s="1"/>
      <c r="U175" s="1"/>
      <c r="V175" s="13"/>
      <c r="W175" s="1"/>
      <c r="X175" s="1"/>
      <c r="Y175" s="13"/>
      <c r="Z175" s="1"/>
      <c r="AA175" s="1"/>
      <c r="AB175" s="15"/>
      <c r="AC175" s="1"/>
      <c r="AD175" s="1"/>
      <c r="AE175" s="1"/>
      <c r="AF175" s="13"/>
      <c r="AG175" s="1"/>
      <c r="AH175" s="1"/>
      <c r="AI175" s="1"/>
      <c r="AJ175" s="13"/>
      <c r="AK175" s="14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52"/>
      <c r="BC175" s="52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</row>
    <row r="176" spans="1:77" x14ac:dyDescent="0.3">
      <c r="A176" s="9" t="s">
        <v>54</v>
      </c>
      <c r="B176" s="7" t="s">
        <v>33</v>
      </c>
      <c r="C176" s="7" t="s">
        <v>59</v>
      </c>
      <c r="D176" s="19">
        <v>55</v>
      </c>
      <c r="E176" s="1">
        <v>8</v>
      </c>
      <c r="F176" s="12">
        <v>68</v>
      </c>
      <c r="G176" s="13">
        <f>+F176/E176</f>
        <v>8.5</v>
      </c>
      <c r="H176" s="1">
        <v>9</v>
      </c>
      <c r="I176" s="1">
        <v>30</v>
      </c>
      <c r="J176" s="14">
        <f>+H176/I176</f>
        <v>0.3</v>
      </c>
      <c r="K176" s="43"/>
      <c r="L176" s="1"/>
      <c r="M176" s="1"/>
      <c r="N176" s="1"/>
      <c r="O176" s="1">
        <v>2</v>
      </c>
      <c r="P176" s="1">
        <v>4</v>
      </c>
      <c r="Q176" s="14">
        <f>+O176/P176</f>
        <v>0.5</v>
      </c>
      <c r="R176" s="1"/>
      <c r="S176" s="1">
        <v>2</v>
      </c>
      <c r="T176" s="1">
        <v>5</v>
      </c>
      <c r="U176" s="1">
        <f>+S176+T176</f>
        <v>7</v>
      </c>
      <c r="V176" s="13">
        <f>+U176/E176</f>
        <v>0.875</v>
      </c>
      <c r="W176" s="1"/>
      <c r="X176" s="1">
        <v>7</v>
      </c>
      <c r="Y176" s="13">
        <f>+X176/E176</f>
        <v>0.875</v>
      </c>
      <c r="Z176" s="1"/>
      <c r="AA176" s="1">
        <v>8</v>
      </c>
      <c r="AB176" s="15">
        <f>+AA176/E176</f>
        <v>1</v>
      </c>
      <c r="AC176" s="1"/>
      <c r="AD176" s="1">
        <v>0</v>
      </c>
      <c r="AE176" s="1">
        <v>4</v>
      </c>
      <c r="AF176" s="13">
        <f>+AE176/E176</f>
        <v>0.5</v>
      </c>
      <c r="AG176" s="1"/>
      <c r="AH176" s="1"/>
      <c r="AI176" s="1">
        <f>+(H176*2)+L176+O176</f>
        <v>20</v>
      </c>
      <c r="AJ176" s="13">
        <f>+AI176/E176</f>
        <v>2.5</v>
      </c>
      <c r="AK176" s="14">
        <f>+((X176*2)+U176+AD176+AI176-AE176)/F176</f>
        <v>0.54411764705882348</v>
      </c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52"/>
      <c r="BC176" s="52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</row>
    <row r="177" spans="1:77" x14ac:dyDescent="0.3">
      <c r="A177" s="9"/>
      <c r="B177" s="18" t="s">
        <v>33</v>
      </c>
      <c r="C177" s="18" t="str">
        <f>+C176</f>
        <v>Feeney, Eileen</v>
      </c>
      <c r="D177" s="19"/>
      <c r="E177" s="54">
        <f>SUM(E176)</f>
        <v>8</v>
      </c>
      <c r="F177" s="54">
        <f>SUM(F176)</f>
        <v>68</v>
      </c>
      <c r="G177" s="55">
        <f>+F177/E177</f>
        <v>8.5</v>
      </c>
      <c r="H177" s="54">
        <f t="shared" ref="H177" si="126">SUM(H176)</f>
        <v>9</v>
      </c>
      <c r="I177" s="54">
        <f t="shared" ref="I177" si="127">SUM(I176)</f>
        <v>30</v>
      </c>
      <c r="J177" s="56">
        <f>+H177/I177</f>
        <v>0.3</v>
      </c>
      <c r="K177" s="57"/>
      <c r="L177" s="54">
        <f t="shared" ref="L177" si="128">SUM(L176)</f>
        <v>0</v>
      </c>
      <c r="M177" s="54">
        <f t="shared" ref="M177" si="129">SUM(M176)</f>
        <v>0</v>
      </c>
      <c r="N177" s="57"/>
      <c r="O177" s="54">
        <f t="shared" ref="O177" si="130">SUM(O176)</f>
        <v>2</v>
      </c>
      <c r="P177" s="54">
        <f t="shared" ref="P177" si="131">SUM(P176)</f>
        <v>4</v>
      </c>
      <c r="Q177" s="56">
        <f>+O177/P177</f>
        <v>0.5</v>
      </c>
      <c r="R177" s="57"/>
      <c r="S177" s="54">
        <f t="shared" ref="S177" si="132">SUM(S176)</f>
        <v>2</v>
      </c>
      <c r="T177" s="54">
        <f t="shared" ref="T177" si="133">SUM(T176)</f>
        <v>5</v>
      </c>
      <c r="U177" s="54">
        <f t="shared" ref="U177" si="134">SUM(U176)</f>
        <v>7</v>
      </c>
      <c r="V177" s="55">
        <f>+U177/E177</f>
        <v>0.875</v>
      </c>
      <c r="W177" s="57"/>
      <c r="X177" s="54">
        <f>SUM(X176)</f>
        <v>7</v>
      </c>
      <c r="Y177" s="55">
        <f>+X177/E177</f>
        <v>0.875</v>
      </c>
      <c r="Z177" s="57"/>
      <c r="AA177" s="54">
        <f>SUM(AA176)</f>
        <v>8</v>
      </c>
      <c r="AB177" s="58">
        <f>+AA177/E177</f>
        <v>1</v>
      </c>
      <c r="AC177" s="54"/>
      <c r="AD177" s="54">
        <f t="shared" ref="AD177" si="135">SUM(AD176)</f>
        <v>0</v>
      </c>
      <c r="AE177" s="54">
        <f t="shared" ref="AE177" si="136">SUM(AE176)</f>
        <v>4</v>
      </c>
      <c r="AF177" s="55">
        <f>+AE177/E177</f>
        <v>0.5</v>
      </c>
      <c r="AG177" s="54">
        <f>SUM(AG176)</f>
        <v>0</v>
      </c>
      <c r="AH177" s="54"/>
      <c r="AI177" s="54">
        <f>SUM(AI176)</f>
        <v>20</v>
      </c>
      <c r="AJ177" s="55">
        <f>+AI177/E177</f>
        <v>2.5</v>
      </c>
      <c r="AK177" s="56">
        <f>+((X177*2)+U177+AD177+AI177-AE177)/F177</f>
        <v>0.54411764705882348</v>
      </c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52"/>
      <c r="BC177" s="52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</row>
    <row r="178" spans="1:77" x14ac:dyDescent="0.3">
      <c r="A178" s="9"/>
      <c r="B178" s="7"/>
      <c r="C178" s="7"/>
      <c r="D178" s="19"/>
      <c r="E178" s="1"/>
      <c r="F178" s="12"/>
      <c r="G178" s="13"/>
      <c r="H178" s="1"/>
      <c r="I178" s="1"/>
      <c r="J178" s="14"/>
      <c r="K178" s="43"/>
      <c r="L178" s="1"/>
      <c r="M178" s="1"/>
      <c r="N178" s="1"/>
      <c r="O178" s="1"/>
      <c r="P178" s="1"/>
      <c r="Q178" s="14"/>
      <c r="R178" s="1"/>
      <c r="S178" s="1"/>
      <c r="T178" s="1"/>
      <c r="U178" s="1"/>
      <c r="V178" s="13"/>
      <c r="W178" s="1"/>
      <c r="X178" s="1"/>
      <c r="Y178" s="13"/>
      <c r="Z178" s="1"/>
      <c r="AA178" s="1"/>
      <c r="AB178" s="15"/>
      <c r="AC178" s="1"/>
      <c r="AD178" s="1"/>
      <c r="AE178" s="1"/>
      <c r="AF178" s="13"/>
      <c r="AG178" s="1"/>
      <c r="AH178" s="1"/>
      <c r="AI178" s="1"/>
      <c r="AJ178" s="13"/>
      <c r="AK178" s="14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52"/>
      <c r="BC178" s="52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</row>
    <row r="179" spans="1:77" x14ac:dyDescent="0.3">
      <c r="A179" s="9" t="s">
        <v>32</v>
      </c>
      <c r="B179" s="7" t="s">
        <v>33</v>
      </c>
      <c r="C179" s="7" t="s">
        <v>45</v>
      </c>
      <c r="D179" s="19">
        <v>31</v>
      </c>
      <c r="E179" s="1">
        <v>35</v>
      </c>
      <c r="F179" s="12">
        <v>1152</v>
      </c>
      <c r="G179" s="13">
        <f>+F179/E179</f>
        <v>32.914285714285711</v>
      </c>
      <c r="H179" s="1">
        <v>248</v>
      </c>
      <c r="I179" s="1">
        <v>423</v>
      </c>
      <c r="J179" s="14">
        <f>+H179/I179</f>
        <v>0.58628841607565008</v>
      </c>
      <c r="K179" s="43"/>
      <c r="L179" s="1"/>
      <c r="M179" s="1"/>
      <c r="N179" s="43"/>
      <c r="O179" s="1">
        <v>161</v>
      </c>
      <c r="P179" s="1">
        <v>241</v>
      </c>
      <c r="Q179" s="14">
        <f>+O179/P179</f>
        <v>0.66804979253112029</v>
      </c>
      <c r="R179" s="43"/>
      <c r="S179" s="1">
        <v>110</v>
      </c>
      <c r="T179" s="1">
        <v>211</v>
      </c>
      <c r="U179" s="1">
        <f>+S179+T179</f>
        <v>321</v>
      </c>
      <c r="V179" s="13">
        <f>+U179/E179</f>
        <v>9.1714285714285708</v>
      </c>
      <c r="W179" s="43"/>
      <c r="X179" s="1">
        <v>99</v>
      </c>
      <c r="Y179" s="13">
        <f>+X179/E179</f>
        <v>2.8285714285714287</v>
      </c>
      <c r="Z179" s="43"/>
      <c r="AA179" s="1">
        <v>125</v>
      </c>
      <c r="AB179" s="15">
        <f>+AA179/E179</f>
        <v>3.5714285714285716</v>
      </c>
      <c r="AC179" s="1"/>
      <c r="AD179" s="1">
        <v>18</v>
      </c>
      <c r="AE179" s="1">
        <v>80</v>
      </c>
      <c r="AF179" s="13">
        <f>+AE179/E179</f>
        <v>2.2857142857142856</v>
      </c>
      <c r="AG179" s="1">
        <v>19</v>
      </c>
      <c r="AH179" s="1"/>
      <c r="AI179" s="1">
        <f>+(H179*2)+L179+O179</f>
        <v>657</v>
      </c>
      <c r="AJ179" s="13">
        <f>+AI179/E179</f>
        <v>18.771428571428572</v>
      </c>
      <c r="AK179" s="14">
        <f>+((X179*2)+U179+AD179+AI179-AE179)/F179</f>
        <v>0.96701388888888884</v>
      </c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52"/>
      <c r="BC179" s="52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</row>
    <row r="180" spans="1:77" x14ac:dyDescent="0.3">
      <c r="A180" s="9" t="s">
        <v>54</v>
      </c>
      <c r="B180" s="7" t="s">
        <v>33</v>
      </c>
      <c r="C180" s="7" t="s">
        <v>60</v>
      </c>
      <c r="D180" s="19">
        <v>31</v>
      </c>
      <c r="E180" s="1">
        <v>35</v>
      </c>
      <c r="F180" s="12">
        <v>772</v>
      </c>
      <c r="G180" s="13">
        <f>+F180/E180</f>
        <v>22.057142857142857</v>
      </c>
      <c r="H180" s="1">
        <v>162</v>
      </c>
      <c r="I180" s="1">
        <v>308</v>
      </c>
      <c r="J180" s="14">
        <f>+H180/I180</f>
        <v>0.52597402597402598</v>
      </c>
      <c r="K180" s="43"/>
      <c r="L180" s="1"/>
      <c r="M180" s="1"/>
      <c r="N180" s="1"/>
      <c r="O180" s="1">
        <v>77</v>
      </c>
      <c r="P180" s="1">
        <v>134</v>
      </c>
      <c r="Q180" s="14">
        <f>+O180/P180</f>
        <v>0.57462686567164178</v>
      </c>
      <c r="R180" s="1"/>
      <c r="S180" s="1">
        <v>93</v>
      </c>
      <c r="T180" s="1">
        <v>131</v>
      </c>
      <c r="U180" s="1">
        <f>+S180+T180</f>
        <v>224</v>
      </c>
      <c r="V180" s="13">
        <f>+U180/E180</f>
        <v>6.4</v>
      </c>
      <c r="W180" s="1"/>
      <c r="X180" s="1">
        <v>88</v>
      </c>
      <c r="Y180" s="13">
        <f>+X180/E180</f>
        <v>2.5142857142857142</v>
      </c>
      <c r="Z180" s="1"/>
      <c r="AA180" s="1">
        <v>111</v>
      </c>
      <c r="AB180" s="15">
        <f>+AA180/E180</f>
        <v>3.1714285714285713</v>
      </c>
      <c r="AC180" s="1"/>
      <c r="AD180" s="1">
        <v>71</v>
      </c>
      <c r="AE180" s="1">
        <v>68</v>
      </c>
      <c r="AF180" s="13">
        <f>+AE180/E180</f>
        <v>1.9428571428571428</v>
      </c>
      <c r="AG180" s="1">
        <v>15</v>
      </c>
      <c r="AH180" s="1"/>
      <c r="AI180" s="1">
        <f>+(H180*2)+L180+O180</f>
        <v>401</v>
      </c>
      <c r="AJ180" s="13">
        <f>+AI180/E180</f>
        <v>11.457142857142857</v>
      </c>
      <c r="AK180" s="14">
        <f>+((X180*2)+U180+AD180+AI180-AE180)/F180</f>
        <v>1.0414507772020725</v>
      </c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52"/>
      <c r="BC180" s="52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</row>
    <row r="181" spans="1:77" x14ac:dyDescent="0.3">
      <c r="A181" s="9"/>
      <c r="B181" s="18" t="s">
        <v>33</v>
      </c>
      <c r="C181" s="18" t="str">
        <f>+C180</f>
        <v>Forest, Augustus</v>
      </c>
      <c r="D181" s="18"/>
      <c r="E181" s="54">
        <f>SUM(E179:E180)</f>
        <v>70</v>
      </c>
      <c r="F181" s="59">
        <f>SUM(F179:F180)</f>
        <v>1924</v>
      </c>
      <c r="G181" s="55">
        <f>+F181/E181</f>
        <v>27.485714285714284</v>
      </c>
      <c r="H181" s="54">
        <f t="shared" ref="H181" si="137">SUM(H179:H180)</f>
        <v>410</v>
      </c>
      <c r="I181" s="59">
        <f t="shared" ref="I181" si="138">SUM(I179:I180)</f>
        <v>731</v>
      </c>
      <c r="J181" s="56">
        <f>+H181/I181</f>
        <v>0.560875512995896</v>
      </c>
      <c r="K181" s="57"/>
      <c r="L181" s="54">
        <f t="shared" ref="L181" si="139">SUM(L179:L180)</f>
        <v>0</v>
      </c>
      <c r="M181" s="54">
        <f t="shared" ref="M181" si="140">SUM(M179:M180)</f>
        <v>0</v>
      </c>
      <c r="N181" s="54"/>
      <c r="O181" s="54">
        <f t="shared" ref="O181" si="141">SUM(O179:O180)</f>
        <v>238</v>
      </c>
      <c r="P181" s="54">
        <f t="shared" ref="P181" si="142">SUM(P179:P180)</f>
        <v>375</v>
      </c>
      <c r="Q181" s="56">
        <f>+O181/P181</f>
        <v>0.63466666666666671</v>
      </c>
      <c r="R181" s="54"/>
      <c r="S181" s="54">
        <f t="shared" ref="S181" si="143">SUM(S179:S180)</f>
        <v>203</v>
      </c>
      <c r="T181" s="54">
        <f t="shared" ref="T181" si="144">SUM(T179:T180)</f>
        <v>342</v>
      </c>
      <c r="U181" s="54">
        <f t="shared" ref="U181" si="145">SUM(U179:U180)</f>
        <v>545</v>
      </c>
      <c r="V181" s="55">
        <f>+U181/E181</f>
        <v>7.7857142857142856</v>
      </c>
      <c r="W181" s="54"/>
      <c r="X181" s="54">
        <f>SUM(X179:X180)</f>
        <v>187</v>
      </c>
      <c r="Y181" s="55">
        <f>+X181/E181</f>
        <v>2.6714285714285713</v>
      </c>
      <c r="Z181" s="54"/>
      <c r="AA181" s="54">
        <f>SUM(AA179:AA180)</f>
        <v>236</v>
      </c>
      <c r="AB181" s="58">
        <f>+AA181/E181</f>
        <v>3.3714285714285714</v>
      </c>
      <c r="AC181" s="54"/>
      <c r="AD181" s="54">
        <f>SUM(AD179:AD180)</f>
        <v>89</v>
      </c>
      <c r="AE181" s="54">
        <f>SUM(AE179:AE180)</f>
        <v>148</v>
      </c>
      <c r="AF181" s="55">
        <f>+AE181/E181</f>
        <v>2.1142857142857143</v>
      </c>
      <c r="AG181" s="54">
        <f>SUM(AG179:AG180)</f>
        <v>34</v>
      </c>
      <c r="AH181" s="54"/>
      <c r="AI181" s="59">
        <f>SUM(AI179:AI180)</f>
        <v>1058</v>
      </c>
      <c r="AJ181" s="55">
        <f>+AI181/E181</f>
        <v>15.114285714285714</v>
      </c>
      <c r="AK181" s="56">
        <f>+((X181*2)+U181+AD181+AI181-AE181)/F181</f>
        <v>0.99688149688149685</v>
      </c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52"/>
      <c r="BC181" s="52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</row>
    <row r="182" spans="1:77" x14ac:dyDescent="0.3">
      <c r="A182" s="9"/>
      <c r="B182" s="7"/>
      <c r="C182" s="7"/>
      <c r="D182" s="19"/>
      <c r="E182" s="1"/>
      <c r="F182" s="12"/>
      <c r="G182" s="13"/>
      <c r="H182" s="1"/>
      <c r="I182" s="1"/>
      <c r="J182" s="14"/>
      <c r="K182" s="43"/>
      <c r="L182" s="1"/>
      <c r="M182" s="1"/>
      <c r="N182" s="1"/>
      <c r="O182" s="1"/>
      <c r="P182" s="1"/>
      <c r="Q182" s="14"/>
      <c r="R182" s="1"/>
      <c r="S182" s="1"/>
      <c r="T182" s="1"/>
      <c r="U182" s="1"/>
      <c r="V182" s="13"/>
      <c r="W182" s="1"/>
      <c r="X182" s="1"/>
      <c r="Y182" s="13"/>
      <c r="Z182" s="1"/>
      <c r="AA182" s="1"/>
      <c r="AB182" s="15"/>
      <c r="AC182" s="1"/>
      <c r="AD182" s="1"/>
      <c r="AE182" s="1"/>
      <c r="AF182" s="13"/>
      <c r="AG182" s="1"/>
      <c r="AH182" s="1"/>
      <c r="AI182" s="1"/>
      <c r="AJ182" s="13"/>
      <c r="AK182" s="14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52"/>
      <c r="BC182" s="52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</row>
    <row r="183" spans="1:77" x14ac:dyDescent="0.3">
      <c r="A183" s="9" t="s">
        <v>32</v>
      </c>
      <c r="B183" s="7" t="s">
        <v>33</v>
      </c>
      <c r="C183" s="7" t="s">
        <v>47</v>
      </c>
      <c r="D183" s="19">
        <v>33</v>
      </c>
      <c r="E183" s="1">
        <v>23</v>
      </c>
      <c r="F183" s="12">
        <v>798</v>
      </c>
      <c r="G183" s="13">
        <f>+F183/E183</f>
        <v>34.695652173913047</v>
      </c>
      <c r="H183" s="1">
        <v>149</v>
      </c>
      <c r="I183" s="1">
        <v>263</v>
      </c>
      <c r="J183" s="14">
        <f>+H183/I183</f>
        <v>0.56653992395437258</v>
      </c>
      <c r="K183" s="43"/>
      <c r="L183" s="1">
        <v>0</v>
      </c>
      <c r="M183" s="1">
        <v>1</v>
      </c>
      <c r="N183" s="43"/>
      <c r="O183" s="1">
        <v>93</v>
      </c>
      <c r="P183" s="1">
        <v>137</v>
      </c>
      <c r="Q183" s="14">
        <f>+O183/P183</f>
        <v>0.67883211678832112</v>
      </c>
      <c r="R183" s="43"/>
      <c r="S183" s="1">
        <v>59</v>
      </c>
      <c r="T183" s="1">
        <v>127</v>
      </c>
      <c r="U183" s="1">
        <f>+S183+T183</f>
        <v>186</v>
      </c>
      <c r="V183" s="13">
        <f>+U183/E183</f>
        <v>8.0869565217391308</v>
      </c>
      <c r="W183" s="43"/>
      <c r="X183" s="44">
        <v>52</v>
      </c>
      <c r="Y183" s="13">
        <f>+X183/E183</f>
        <v>2.2608695652173911</v>
      </c>
      <c r="Z183" s="43"/>
      <c r="AA183" s="44">
        <v>186</v>
      </c>
      <c r="AB183" s="15">
        <f>+AA183/E183</f>
        <v>8.0869565217391308</v>
      </c>
      <c r="AC183" s="1"/>
      <c r="AD183" s="44">
        <v>15</v>
      </c>
      <c r="AE183" s="44">
        <v>73</v>
      </c>
      <c r="AF183" s="13">
        <f>+AE183/E183</f>
        <v>3.1739130434782608</v>
      </c>
      <c r="AG183" s="44">
        <v>2</v>
      </c>
      <c r="AH183" s="1"/>
      <c r="AI183" s="1">
        <f>+(H183*2)+L183+O183</f>
        <v>391</v>
      </c>
      <c r="AJ183" s="13">
        <f>+AI183/E183</f>
        <v>17</v>
      </c>
      <c r="AK183" s="14">
        <f>+((X183*2)+U183+AD183+AI183-AE183)/F183</f>
        <v>0.7807017543859649</v>
      </c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52"/>
      <c r="BC183" s="52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</row>
    <row r="184" spans="1:77" x14ac:dyDescent="0.3">
      <c r="A184" s="9" t="s">
        <v>54</v>
      </c>
      <c r="B184" s="7" t="s">
        <v>33</v>
      </c>
      <c r="C184" s="7" t="s">
        <v>47</v>
      </c>
      <c r="D184" s="19">
        <v>33</v>
      </c>
      <c r="E184" s="1">
        <v>32</v>
      </c>
      <c r="F184" s="12">
        <v>981</v>
      </c>
      <c r="G184" s="13">
        <f>+F184/E184</f>
        <v>30.65625</v>
      </c>
      <c r="H184" s="1">
        <v>139</v>
      </c>
      <c r="I184" s="1">
        <v>294</v>
      </c>
      <c r="J184" s="14">
        <f>+H184/I184</f>
        <v>0.47278911564625853</v>
      </c>
      <c r="K184" s="43"/>
      <c r="L184" s="1"/>
      <c r="M184" s="1"/>
      <c r="N184" s="1"/>
      <c r="O184" s="1">
        <v>151</v>
      </c>
      <c r="P184" s="1">
        <v>197</v>
      </c>
      <c r="Q184" s="14">
        <f>+O184/P184</f>
        <v>0.76649746192893398</v>
      </c>
      <c r="R184" s="1"/>
      <c r="S184" s="1">
        <v>68</v>
      </c>
      <c r="T184" s="1">
        <v>151</v>
      </c>
      <c r="U184" s="1">
        <f>+S184+T184</f>
        <v>219</v>
      </c>
      <c r="V184" s="13">
        <f>+U184/E184</f>
        <v>6.84375</v>
      </c>
      <c r="W184" s="1"/>
      <c r="X184" s="1">
        <v>52</v>
      </c>
      <c r="Y184" s="13">
        <f>+X184/E184</f>
        <v>1.625</v>
      </c>
      <c r="Z184" s="1"/>
      <c r="AA184" s="1">
        <v>85</v>
      </c>
      <c r="AB184" s="15">
        <f>+AA184/E184</f>
        <v>2.65625</v>
      </c>
      <c r="AC184" s="1"/>
      <c r="AD184" s="1">
        <v>40</v>
      </c>
      <c r="AE184" s="1">
        <v>69</v>
      </c>
      <c r="AF184" s="13">
        <f>+AE184/E184</f>
        <v>2.15625</v>
      </c>
      <c r="AG184" s="1">
        <v>9</v>
      </c>
      <c r="AH184" s="1"/>
      <c r="AI184" s="1">
        <f>+(H184*2)+L184+O184</f>
        <v>429</v>
      </c>
      <c r="AJ184" s="13">
        <f>+AI184/E184</f>
        <v>13.40625</v>
      </c>
      <c r="AK184" s="14">
        <f>+((X184*2)+U184+AD184+AI184-AE184)/F184</f>
        <v>0.73700305810397548</v>
      </c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52"/>
      <c r="BC184" s="52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</row>
    <row r="185" spans="1:77" x14ac:dyDescent="0.3">
      <c r="A185" s="9"/>
      <c r="B185" s="18" t="s">
        <v>33</v>
      </c>
      <c r="C185" s="18" t="str">
        <f>+C184</f>
        <v>Hardy, Bertha</v>
      </c>
      <c r="D185" s="18"/>
      <c r="E185" s="54">
        <f>SUM(E183:E184)</f>
        <v>55</v>
      </c>
      <c r="F185" s="59">
        <f>SUM(F183:F184)</f>
        <v>1779</v>
      </c>
      <c r="G185" s="55">
        <f>+F185/E185</f>
        <v>32.345454545454544</v>
      </c>
      <c r="H185" s="54">
        <f t="shared" ref="H185" si="146">SUM(H183:H184)</f>
        <v>288</v>
      </c>
      <c r="I185" s="59">
        <f t="shared" ref="I185" si="147">SUM(I183:I184)</f>
        <v>557</v>
      </c>
      <c r="J185" s="56">
        <f>+H185/I185</f>
        <v>0.51705565529622977</v>
      </c>
      <c r="K185" s="57"/>
      <c r="L185" s="54">
        <f t="shared" ref="L185" si="148">SUM(L183:L184)</f>
        <v>0</v>
      </c>
      <c r="M185" s="54">
        <f t="shared" ref="M185" si="149">SUM(M183:M184)</f>
        <v>1</v>
      </c>
      <c r="N185" s="54"/>
      <c r="O185" s="54">
        <f t="shared" ref="O185" si="150">SUM(O183:O184)</f>
        <v>244</v>
      </c>
      <c r="P185" s="54">
        <f t="shared" ref="P185" si="151">SUM(P183:P184)</f>
        <v>334</v>
      </c>
      <c r="Q185" s="56">
        <f>+O185/P185</f>
        <v>0.73053892215568861</v>
      </c>
      <c r="R185" s="54"/>
      <c r="S185" s="54">
        <f t="shared" ref="S185" si="152">SUM(S183:S184)</f>
        <v>127</v>
      </c>
      <c r="T185" s="54">
        <f t="shared" ref="T185" si="153">SUM(T183:T184)</f>
        <v>278</v>
      </c>
      <c r="U185" s="54">
        <f t="shared" ref="U185" si="154">SUM(U183:U184)</f>
        <v>405</v>
      </c>
      <c r="V185" s="55">
        <f>+U185/E185</f>
        <v>7.3636363636363633</v>
      </c>
      <c r="W185" s="54"/>
      <c r="X185" s="54">
        <f>SUM(X183:X184)</f>
        <v>104</v>
      </c>
      <c r="Y185" s="55">
        <f>+X185/E185</f>
        <v>1.8909090909090909</v>
      </c>
      <c r="Z185" s="54"/>
      <c r="AA185" s="54">
        <f>SUM(AA183:AA184)</f>
        <v>271</v>
      </c>
      <c r="AB185" s="58">
        <f>+AA185/E185</f>
        <v>4.9272727272727277</v>
      </c>
      <c r="AC185" s="54"/>
      <c r="AD185" s="54">
        <f>SUM(AD183:AD184)</f>
        <v>55</v>
      </c>
      <c r="AE185" s="54">
        <f>SUM(AE183:AE184)</f>
        <v>142</v>
      </c>
      <c r="AF185" s="55">
        <f>+AE185/E185</f>
        <v>2.581818181818182</v>
      </c>
      <c r="AG185" s="54">
        <f>SUM(AG183:AG184)</f>
        <v>11</v>
      </c>
      <c r="AH185" s="54"/>
      <c r="AI185" s="59">
        <f>SUM(AI183:AI184)</f>
        <v>820</v>
      </c>
      <c r="AJ185" s="55">
        <f>+AI185/E185</f>
        <v>14.909090909090908</v>
      </c>
      <c r="AK185" s="56">
        <f>+((X185*2)+U185+AD185+AI185-AE185)/F185</f>
        <v>0.7566048341765037</v>
      </c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52"/>
      <c r="BC185" s="52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</row>
    <row r="186" spans="1:77" x14ac:dyDescent="0.3">
      <c r="K186" s="60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52"/>
      <c r="BC186" s="52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</row>
    <row r="187" spans="1:77" x14ac:dyDescent="0.3">
      <c r="A187" s="9" t="s">
        <v>54</v>
      </c>
      <c r="B187" s="7" t="s">
        <v>33</v>
      </c>
      <c r="C187" s="7" t="s">
        <v>61</v>
      </c>
      <c r="D187" s="29"/>
      <c r="E187" s="1">
        <v>19</v>
      </c>
      <c r="F187" s="12">
        <v>103</v>
      </c>
      <c r="G187" s="13">
        <f>+F187/E187</f>
        <v>5.4210526315789478</v>
      </c>
      <c r="H187" s="1">
        <v>10</v>
      </c>
      <c r="I187" s="1">
        <v>27</v>
      </c>
      <c r="J187" s="14">
        <f>+H187/I187</f>
        <v>0.37037037037037035</v>
      </c>
      <c r="K187" s="43"/>
      <c r="L187" s="1"/>
      <c r="M187" s="1"/>
      <c r="N187" s="1"/>
      <c r="O187" s="1">
        <v>7</v>
      </c>
      <c r="P187" s="1">
        <v>9</v>
      </c>
      <c r="Q187" s="14">
        <f>+O187/P187</f>
        <v>0.77777777777777779</v>
      </c>
      <c r="R187" s="1"/>
      <c r="S187" s="1">
        <v>4</v>
      </c>
      <c r="T187" s="1">
        <v>16</v>
      </c>
      <c r="U187" s="1">
        <f>+S187+T187</f>
        <v>20</v>
      </c>
      <c r="V187" s="13">
        <f>+U187/E187</f>
        <v>1.0526315789473684</v>
      </c>
      <c r="W187" s="1"/>
      <c r="X187" s="1">
        <v>2</v>
      </c>
      <c r="Y187" s="13">
        <f>+X187/E187</f>
        <v>0.10526315789473684</v>
      </c>
      <c r="Z187" s="1"/>
      <c r="AA187" s="1">
        <v>7</v>
      </c>
      <c r="AB187" s="15">
        <f>+AA187/E187</f>
        <v>0.36842105263157893</v>
      </c>
      <c r="AC187" s="1"/>
      <c r="AD187" s="1">
        <v>2</v>
      </c>
      <c r="AE187" s="1">
        <v>6</v>
      </c>
      <c r="AF187" s="13">
        <f>+AE187/E187</f>
        <v>0.31578947368421051</v>
      </c>
      <c r="AG187" s="1">
        <v>1</v>
      </c>
      <c r="AH187" s="1"/>
      <c r="AI187" s="1">
        <f>+(H187*2)+L187+O187</f>
        <v>27</v>
      </c>
      <c r="AJ187" s="13">
        <f>+AI187/E187</f>
        <v>1.4210526315789473</v>
      </c>
      <c r="AK187" s="14">
        <f>+((X187*2)+U187+AD187+AI187-AE187)/F187</f>
        <v>0.4563106796116505</v>
      </c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52"/>
      <c r="BC187" s="52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</row>
    <row r="188" spans="1:77" x14ac:dyDescent="0.3">
      <c r="A188" s="9"/>
      <c r="B188" s="18" t="s">
        <v>33</v>
      </c>
      <c r="C188" s="18" t="str">
        <f>+C187</f>
        <v>Nestor, Heidi</v>
      </c>
      <c r="D188" s="19"/>
      <c r="E188" s="54">
        <f>SUM(E187)</f>
        <v>19</v>
      </c>
      <c r="F188" s="54">
        <f>SUM(F187)</f>
        <v>103</v>
      </c>
      <c r="G188" s="55">
        <f>+F188/E188</f>
        <v>5.4210526315789478</v>
      </c>
      <c r="H188" s="54">
        <f t="shared" ref="H188" si="155">SUM(H187)</f>
        <v>10</v>
      </c>
      <c r="I188" s="54">
        <f t="shared" ref="I188" si="156">SUM(I187)</f>
        <v>27</v>
      </c>
      <c r="J188" s="56">
        <f>+H188/I188</f>
        <v>0.37037037037037035</v>
      </c>
      <c r="K188" s="57"/>
      <c r="L188" s="54">
        <f t="shared" ref="L188" si="157">SUM(L187)</f>
        <v>0</v>
      </c>
      <c r="M188" s="54">
        <f t="shared" ref="M188" si="158">SUM(M187)</f>
        <v>0</v>
      </c>
      <c r="N188" s="57"/>
      <c r="O188" s="54">
        <f t="shared" ref="O188" si="159">SUM(O187)</f>
        <v>7</v>
      </c>
      <c r="P188" s="54">
        <f t="shared" ref="P188" si="160">SUM(P187)</f>
        <v>9</v>
      </c>
      <c r="Q188" s="56">
        <f>+O188/P188</f>
        <v>0.77777777777777779</v>
      </c>
      <c r="R188" s="57"/>
      <c r="S188" s="54">
        <f t="shared" ref="S188" si="161">SUM(S187)</f>
        <v>4</v>
      </c>
      <c r="T188" s="54">
        <f t="shared" ref="T188" si="162">SUM(T187)</f>
        <v>16</v>
      </c>
      <c r="U188" s="54">
        <f t="shared" ref="U188" si="163">SUM(U187)</f>
        <v>20</v>
      </c>
      <c r="V188" s="55">
        <f>+U188/E188</f>
        <v>1.0526315789473684</v>
      </c>
      <c r="W188" s="57"/>
      <c r="X188" s="54">
        <f>SUM(X187)</f>
        <v>2</v>
      </c>
      <c r="Y188" s="55">
        <f>+X188/E188</f>
        <v>0.10526315789473684</v>
      </c>
      <c r="Z188" s="57"/>
      <c r="AA188" s="54">
        <f>SUM(AA187)</f>
        <v>7</v>
      </c>
      <c r="AB188" s="58">
        <f>+AA188/E188</f>
        <v>0.36842105263157893</v>
      </c>
      <c r="AC188" s="54"/>
      <c r="AD188" s="54">
        <f t="shared" ref="AD188" si="164">SUM(AD187)</f>
        <v>2</v>
      </c>
      <c r="AE188" s="54">
        <f t="shared" ref="AE188" si="165">SUM(AE187)</f>
        <v>6</v>
      </c>
      <c r="AF188" s="55">
        <f>+AE188/E188</f>
        <v>0.31578947368421051</v>
      </c>
      <c r="AG188" s="54">
        <f>SUM(AG187)</f>
        <v>1</v>
      </c>
      <c r="AH188" s="54"/>
      <c r="AI188" s="54">
        <f>SUM(AI187)</f>
        <v>27</v>
      </c>
      <c r="AJ188" s="55">
        <f>+AI188/E188</f>
        <v>1.4210526315789473</v>
      </c>
      <c r="AK188" s="56">
        <f>+((X188*2)+U188+AD188+AI188-AE188)/F188</f>
        <v>0.4563106796116505</v>
      </c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52"/>
      <c r="BC188" s="52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</row>
    <row r="189" spans="1:77" x14ac:dyDescent="0.3">
      <c r="A189" s="9"/>
      <c r="B189" s="7"/>
      <c r="C189" s="7"/>
      <c r="D189" s="19"/>
      <c r="E189" s="1"/>
      <c r="F189" s="12"/>
      <c r="G189" s="13"/>
      <c r="H189" s="1"/>
      <c r="I189" s="1"/>
      <c r="J189" s="14"/>
      <c r="K189" s="43"/>
      <c r="L189" s="1"/>
      <c r="M189" s="1"/>
      <c r="N189" s="1"/>
      <c r="O189" s="1"/>
      <c r="P189" s="1"/>
      <c r="Q189" s="14"/>
      <c r="R189" s="1"/>
      <c r="S189" s="1"/>
      <c r="T189" s="1"/>
      <c r="U189" s="1"/>
      <c r="V189" s="13"/>
      <c r="W189" s="1"/>
      <c r="X189" s="1"/>
      <c r="Y189" s="13"/>
      <c r="Z189" s="1"/>
      <c r="AA189" s="1"/>
      <c r="AB189" s="15"/>
      <c r="AC189" s="1"/>
      <c r="AD189" s="1"/>
      <c r="AE189" s="1"/>
      <c r="AF189" s="13"/>
      <c r="AG189" s="1"/>
      <c r="AH189" s="1"/>
      <c r="AI189" s="1"/>
      <c r="AJ189" s="13"/>
      <c r="AK189" s="14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52"/>
      <c r="BC189" s="52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</row>
    <row r="190" spans="1:77" x14ac:dyDescent="0.3">
      <c r="A190" s="9" t="s">
        <v>54</v>
      </c>
      <c r="B190" s="7" t="s">
        <v>33</v>
      </c>
      <c r="C190" s="7" t="s">
        <v>62</v>
      </c>
      <c r="D190" s="19">
        <v>23</v>
      </c>
      <c r="E190" s="1">
        <v>36</v>
      </c>
      <c r="F190" s="12">
        <v>1106</v>
      </c>
      <c r="G190" s="13">
        <f>+F190/E190</f>
        <v>30.722222222222221</v>
      </c>
      <c r="H190" s="1">
        <v>181</v>
      </c>
      <c r="I190" s="1">
        <v>373</v>
      </c>
      <c r="J190" s="14">
        <f>+H190/I190</f>
        <v>0.48525469168900803</v>
      </c>
      <c r="K190" s="43"/>
      <c r="L190" s="1">
        <v>0</v>
      </c>
      <c r="M190" s="1">
        <v>6</v>
      </c>
      <c r="N190" s="1"/>
      <c r="O190" s="1">
        <v>126</v>
      </c>
      <c r="P190" s="1">
        <v>167</v>
      </c>
      <c r="Q190" s="14">
        <f>+O190/P190</f>
        <v>0.75449101796407181</v>
      </c>
      <c r="R190" s="1"/>
      <c r="S190" s="1">
        <v>22</v>
      </c>
      <c r="T190" s="1">
        <v>85</v>
      </c>
      <c r="U190" s="1">
        <f>+S190+T190</f>
        <v>107</v>
      </c>
      <c r="V190" s="13">
        <f>+U190/E190</f>
        <v>2.9722222222222223</v>
      </c>
      <c r="W190" s="1"/>
      <c r="X190" s="1">
        <v>97</v>
      </c>
      <c r="Y190" s="13">
        <f>+X190/E190</f>
        <v>2.6944444444444446</v>
      </c>
      <c r="Z190" s="1"/>
      <c r="AA190" s="1">
        <v>111</v>
      </c>
      <c r="AB190" s="15">
        <f>+AA190/E190</f>
        <v>3.0833333333333335</v>
      </c>
      <c r="AC190" s="1"/>
      <c r="AD190" s="1">
        <v>39</v>
      </c>
      <c r="AE190" s="1">
        <v>136</v>
      </c>
      <c r="AF190" s="13">
        <f>+AE190/E190</f>
        <v>3.7777777777777777</v>
      </c>
      <c r="AG190" s="1">
        <v>3</v>
      </c>
      <c r="AH190" s="1"/>
      <c r="AI190" s="1">
        <f>+(H190*2)+L190+O190</f>
        <v>488</v>
      </c>
      <c r="AJ190" s="13">
        <f>+AI190/E190</f>
        <v>13.555555555555555</v>
      </c>
      <c r="AK190" s="14">
        <f>+((X190*2)+U190+AD190+AI190-AE190)/F190</f>
        <v>0.62567811934900541</v>
      </c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52"/>
      <c r="BC190" s="52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</row>
    <row r="191" spans="1:77" x14ac:dyDescent="0.3">
      <c r="A191" s="9"/>
      <c r="B191" s="18" t="s">
        <v>33</v>
      </c>
      <c r="C191" s="18" t="str">
        <f>+C190</f>
        <v>Peters, Sue</v>
      </c>
      <c r="D191" s="19"/>
      <c r="E191" s="54">
        <f>SUM(E190)</f>
        <v>36</v>
      </c>
      <c r="F191" s="59">
        <f>SUM(F190)</f>
        <v>1106</v>
      </c>
      <c r="G191" s="55">
        <f>+F191/E191</f>
        <v>30.722222222222221</v>
      </c>
      <c r="H191" s="54">
        <f t="shared" ref="H191" si="166">SUM(H190)</f>
        <v>181</v>
      </c>
      <c r="I191" s="54">
        <f t="shared" ref="I191" si="167">SUM(I190)</f>
        <v>373</v>
      </c>
      <c r="J191" s="56">
        <f>+H191/I191</f>
        <v>0.48525469168900803</v>
      </c>
      <c r="K191" s="57"/>
      <c r="L191" s="54">
        <f t="shared" ref="L191" si="168">SUM(L190)</f>
        <v>0</v>
      </c>
      <c r="M191" s="54">
        <f t="shared" ref="M191" si="169">SUM(M190)</f>
        <v>6</v>
      </c>
      <c r="N191" s="57"/>
      <c r="O191" s="54">
        <f t="shared" ref="O191" si="170">SUM(O190)</f>
        <v>126</v>
      </c>
      <c r="P191" s="54">
        <f t="shared" ref="P191" si="171">SUM(P190)</f>
        <v>167</v>
      </c>
      <c r="Q191" s="56">
        <f>+O191/P191</f>
        <v>0.75449101796407181</v>
      </c>
      <c r="R191" s="57"/>
      <c r="S191" s="54">
        <f t="shared" ref="S191" si="172">SUM(S190)</f>
        <v>22</v>
      </c>
      <c r="T191" s="54">
        <f t="shared" ref="T191" si="173">SUM(T190)</f>
        <v>85</v>
      </c>
      <c r="U191" s="54">
        <f t="shared" ref="U191" si="174">SUM(U190)</f>
        <v>107</v>
      </c>
      <c r="V191" s="55">
        <f>+U191/E191</f>
        <v>2.9722222222222223</v>
      </c>
      <c r="W191" s="57"/>
      <c r="X191" s="54">
        <f>SUM(X190)</f>
        <v>97</v>
      </c>
      <c r="Y191" s="55">
        <f>+X191/E191</f>
        <v>2.6944444444444446</v>
      </c>
      <c r="Z191" s="57"/>
      <c r="AA191" s="54">
        <f>SUM(AA190)</f>
        <v>111</v>
      </c>
      <c r="AB191" s="58">
        <f>+AA191/E191</f>
        <v>3.0833333333333335</v>
      </c>
      <c r="AC191" s="54"/>
      <c r="AD191" s="54">
        <f t="shared" ref="AD191" si="175">SUM(AD190)</f>
        <v>39</v>
      </c>
      <c r="AE191" s="54">
        <f t="shared" ref="AE191" si="176">SUM(AE190)</f>
        <v>136</v>
      </c>
      <c r="AF191" s="55">
        <f>+AE191/E191</f>
        <v>3.7777777777777777</v>
      </c>
      <c r="AG191" s="54">
        <f>SUM(AG190)</f>
        <v>3</v>
      </c>
      <c r="AH191" s="54"/>
      <c r="AI191" s="54">
        <f>SUM(AI190)</f>
        <v>488</v>
      </c>
      <c r="AJ191" s="55">
        <f>+AI191/E191</f>
        <v>13.555555555555555</v>
      </c>
      <c r="AK191" s="56">
        <f>+((X191*2)+U191+AD191+AI191-AE191)/F191</f>
        <v>0.62567811934900541</v>
      </c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52"/>
      <c r="BC191" s="52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</row>
    <row r="192" spans="1:77" x14ac:dyDescent="0.3">
      <c r="A192" s="9"/>
      <c r="B192" s="7"/>
      <c r="C192" s="7"/>
      <c r="D192" s="19"/>
      <c r="E192" s="1"/>
      <c r="F192" s="12"/>
      <c r="G192" s="13"/>
      <c r="H192" s="1"/>
      <c r="I192" s="1"/>
      <c r="J192" s="14"/>
      <c r="K192" s="43"/>
      <c r="L192" s="1"/>
      <c r="M192" s="1"/>
      <c r="N192" s="1"/>
      <c r="O192" s="1"/>
      <c r="P192" s="1"/>
      <c r="Q192" s="14"/>
      <c r="R192" s="1"/>
      <c r="S192" s="1"/>
      <c r="T192" s="1"/>
      <c r="U192" s="1"/>
      <c r="V192" s="13"/>
      <c r="W192" s="1"/>
      <c r="X192" s="1"/>
      <c r="Y192" s="13"/>
      <c r="Z192" s="1"/>
      <c r="AA192" s="1"/>
      <c r="AB192" s="15"/>
      <c r="AC192" s="1"/>
      <c r="AD192" s="1"/>
      <c r="AE192" s="1"/>
      <c r="AF192" s="13"/>
      <c r="AG192" s="1"/>
      <c r="AH192" s="1"/>
      <c r="AI192" s="1"/>
      <c r="AJ192" s="13"/>
      <c r="AK192" s="14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52"/>
      <c r="BC192" s="52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</row>
    <row r="193" spans="1:77" x14ac:dyDescent="0.3">
      <c r="A193" s="9" t="s">
        <v>32</v>
      </c>
      <c r="B193" s="7" t="s">
        <v>33</v>
      </c>
      <c r="C193" s="7" t="s">
        <v>50</v>
      </c>
      <c r="D193" s="19">
        <v>34</v>
      </c>
      <c r="E193" s="1">
        <v>34</v>
      </c>
      <c r="F193" s="12">
        <v>1040</v>
      </c>
      <c r="G193" s="13">
        <f>+F193/E193</f>
        <v>30.588235294117649</v>
      </c>
      <c r="H193" s="1">
        <v>155</v>
      </c>
      <c r="I193" s="1">
        <v>350</v>
      </c>
      <c r="J193" s="14">
        <f>+H193/I193</f>
        <v>0.44285714285714284</v>
      </c>
      <c r="K193" s="43"/>
      <c r="L193" s="1">
        <v>0</v>
      </c>
      <c r="M193" s="1">
        <v>1</v>
      </c>
      <c r="N193" s="43"/>
      <c r="O193" s="1">
        <v>131</v>
      </c>
      <c r="P193" s="1">
        <v>194</v>
      </c>
      <c r="Q193" s="14">
        <f>+O193/P193</f>
        <v>0.67525773195876293</v>
      </c>
      <c r="R193" s="43"/>
      <c r="S193" s="1">
        <v>28</v>
      </c>
      <c r="T193" s="1">
        <v>78</v>
      </c>
      <c r="U193" s="1">
        <f>+S193+T193</f>
        <v>106</v>
      </c>
      <c r="V193" s="13">
        <f>+U193/E193</f>
        <v>3.1176470588235294</v>
      </c>
      <c r="W193" s="43"/>
      <c r="X193" s="1">
        <v>128</v>
      </c>
      <c r="Y193" s="13">
        <f>+X193/E193</f>
        <v>3.7647058823529411</v>
      </c>
      <c r="Z193" s="43"/>
      <c r="AA193" s="1">
        <v>120</v>
      </c>
      <c r="AB193" s="15">
        <f>+AA193/E193</f>
        <v>3.5294117647058822</v>
      </c>
      <c r="AC193" s="1"/>
      <c r="AD193" s="1">
        <v>43</v>
      </c>
      <c r="AE193" s="1">
        <v>137</v>
      </c>
      <c r="AF193" s="13">
        <f>+AE193/E193</f>
        <v>4.0294117647058822</v>
      </c>
      <c r="AG193" s="1">
        <v>7</v>
      </c>
      <c r="AH193" s="1"/>
      <c r="AI193" s="1">
        <f>+(H193*2)+L193+O193</f>
        <v>441</v>
      </c>
      <c r="AJ193" s="13">
        <f>+AI193/E193</f>
        <v>12.970588235294118</v>
      </c>
      <c r="AK193" s="14">
        <f>+((X193*2)+U193+AD193+AI193-AE193)/F193</f>
        <v>0.68173076923076925</v>
      </c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52"/>
      <c r="BC193" s="52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</row>
    <row r="194" spans="1:77" x14ac:dyDescent="0.3">
      <c r="A194" s="9"/>
      <c r="B194" s="18" t="s">
        <v>33</v>
      </c>
      <c r="C194" s="18" t="str">
        <f>+C193</f>
        <v>Smallwood, Sandra</v>
      </c>
      <c r="D194" s="19"/>
      <c r="E194" s="54">
        <f>SUM(E193)</f>
        <v>34</v>
      </c>
      <c r="F194" s="59">
        <f>SUM(F193)</f>
        <v>1040</v>
      </c>
      <c r="G194" s="55">
        <f>+F194/E194</f>
        <v>30.588235294117649</v>
      </c>
      <c r="H194" s="54">
        <f t="shared" ref="H194" si="177">SUM(H193)</f>
        <v>155</v>
      </c>
      <c r="I194" s="54">
        <f t="shared" ref="I194" si="178">SUM(I193)</f>
        <v>350</v>
      </c>
      <c r="J194" s="56">
        <f>+H194/I194</f>
        <v>0.44285714285714284</v>
      </c>
      <c r="K194" s="57"/>
      <c r="L194" s="54">
        <f t="shared" ref="L194" si="179">SUM(L193)</f>
        <v>0</v>
      </c>
      <c r="M194" s="54">
        <f t="shared" ref="M194" si="180">SUM(M193)</f>
        <v>1</v>
      </c>
      <c r="N194" s="57"/>
      <c r="O194" s="54">
        <f t="shared" ref="O194" si="181">SUM(O193)</f>
        <v>131</v>
      </c>
      <c r="P194" s="54">
        <f t="shared" ref="P194" si="182">SUM(P193)</f>
        <v>194</v>
      </c>
      <c r="Q194" s="56">
        <f>+O194/P194</f>
        <v>0.67525773195876293</v>
      </c>
      <c r="R194" s="57"/>
      <c r="S194" s="54">
        <f t="shared" ref="S194" si="183">SUM(S193)</f>
        <v>28</v>
      </c>
      <c r="T194" s="54">
        <f t="shared" ref="T194" si="184">SUM(T193)</f>
        <v>78</v>
      </c>
      <c r="U194" s="54">
        <f t="shared" ref="U194" si="185">SUM(U193)</f>
        <v>106</v>
      </c>
      <c r="V194" s="55">
        <f>+U194/E194</f>
        <v>3.1176470588235294</v>
      </c>
      <c r="W194" s="57"/>
      <c r="X194" s="54">
        <f>SUM(X193)</f>
        <v>128</v>
      </c>
      <c r="Y194" s="55">
        <f>+X194/E194</f>
        <v>3.7647058823529411</v>
      </c>
      <c r="Z194" s="57"/>
      <c r="AA194" s="54">
        <f>SUM(AA193)</f>
        <v>120</v>
      </c>
      <c r="AB194" s="58">
        <f>+AA194/E194</f>
        <v>3.5294117647058822</v>
      </c>
      <c r="AC194" s="54"/>
      <c r="AD194" s="54">
        <f t="shared" ref="AD194" si="186">SUM(AD193)</f>
        <v>43</v>
      </c>
      <c r="AE194" s="54">
        <f t="shared" ref="AE194" si="187">SUM(AE193)</f>
        <v>137</v>
      </c>
      <c r="AF194" s="55">
        <f>+AE194/E194</f>
        <v>4.0294117647058822</v>
      </c>
      <c r="AG194" s="54">
        <f>SUM(AG193)</f>
        <v>7</v>
      </c>
      <c r="AH194" s="54"/>
      <c r="AI194" s="54">
        <f>SUM(AI193)</f>
        <v>441</v>
      </c>
      <c r="AJ194" s="55">
        <f>+AI194/E194</f>
        <v>12.970588235294118</v>
      </c>
      <c r="AK194" s="56">
        <f>+((X194*2)+U194+AD194+AI194-AE194)/F194</f>
        <v>0.68173076923076925</v>
      </c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52"/>
      <c r="BC194" s="52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</row>
    <row r="195" spans="1:77" x14ac:dyDescent="0.3">
      <c r="A195" s="9"/>
      <c r="B195" s="7"/>
      <c r="C195" s="7"/>
      <c r="D195" s="19"/>
      <c r="E195" s="1"/>
      <c r="F195" s="12"/>
      <c r="G195" s="13"/>
      <c r="H195" s="1"/>
      <c r="I195" s="1"/>
      <c r="J195" s="14"/>
      <c r="K195" s="43"/>
      <c r="L195" s="1"/>
      <c r="M195" s="1"/>
      <c r="N195" s="43"/>
      <c r="O195" s="1"/>
      <c r="P195" s="1"/>
      <c r="Q195" s="14"/>
      <c r="R195" s="43"/>
      <c r="S195" s="1"/>
      <c r="T195" s="1"/>
      <c r="U195" s="1"/>
      <c r="V195" s="13"/>
      <c r="W195" s="43"/>
      <c r="X195" s="1"/>
      <c r="Y195" s="13"/>
      <c r="Z195" s="43"/>
      <c r="AA195" s="1"/>
      <c r="AB195" s="15"/>
      <c r="AC195" s="1"/>
      <c r="AD195" s="1"/>
      <c r="AE195" s="1"/>
      <c r="AF195" s="13"/>
      <c r="AG195" s="1"/>
      <c r="AH195" s="1"/>
      <c r="AI195" s="1"/>
      <c r="AJ195" s="13"/>
      <c r="AK195" s="14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52"/>
      <c r="BC195" s="52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</row>
    <row r="196" spans="1:77" x14ac:dyDescent="0.3">
      <c r="A196" s="9" t="s">
        <v>32</v>
      </c>
      <c r="B196" s="7" t="s">
        <v>33</v>
      </c>
      <c r="C196" s="7" t="s">
        <v>51</v>
      </c>
      <c r="D196" s="19">
        <v>5</v>
      </c>
      <c r="E196" s="1">
        <v>9</v>
      </c>
      <c r="F196" s="12">
        <v>34</v>
      </c>
      <c r="G196" s="13">
        <f>+F196/E196</f>
        <v>3.7777777777777777</v>
      </c>
      <c r="H196" s="1">
        <v>3</v>
      </c>
      <c r="I196" s="1">
        <v>13</v>
      </c>
      <c r="J196" s="14">
        <f>+H196/I196</f>
        <v>0.23076923076923078</v>
      </c>
      <c r="K196" s="43"/>
      <c r="L196" s="1">
        <v>0</v>
      </c>
      <c r="M196" s="1">
        <v>1</v>
      </c>
      <c r="N196" s="43"/>
      <c r="O196" s="1">
        <v>2</v>
      </c>
      <c r="P196" s="1">
        <v>3</v>
      </c>
      <c r="Q196" s="14">
        <f>+O196/P196</f>
        <v>0.66666666666666663</v>
      </c>
      <c r="R196" s="43"/>
      <c r="S196" s="1">
        <v>0</v>
      </c>
      <c r="T196" s="1">
        <v>6</v>
      </c>
      <c r="U196" s="1">
        <f>+S196+T196</f>
        <v>6</v>
      </c>
      <c r="V196" s="13">
        <f>+U196/E196</f>
        <v>0.66666666666666663</v>
      </c>
      <c r="W196" s="43"/>
      <c r="X196" s="1">
        <v>6</v>
      </c>
      <c r="Y196" s="13">
        <f>+X196/E196</f>
        <v>0.66666666666666663</v>
      </c>
      <c r="Z196" s="43"/>
      <c r="AA196" s="1">
        <v>5</v>
      </c>
      <c r="AB196" s="15">
        <f>+AA196/E196</f>
        <v>0.55555555555555558</v>
      </c>
      <c r="AC196" s="1"/>
      <c r="AD196" s="1">
        <v>2</v>
      </c>
      <c r="AE196" s="1">
        <v>6</v>
      </c>
      <c r="AF196" s="13">
        <f>+AE196/E196</f>
        <v>0.66666666666666663</v>
      </c>
      <c r="AG196" s="1">
        <v>5</v>
      </c>
      <c r="AH196" s="1"/>
      <c r="AI196" s="1">
        <f>+(H196*2)+L196+O196</f>
        <v>8</v>
      </c>
      <c r="AJ196" s="13">
        <f>+AI196/E196</f>
        <v>0.88888888888888884</v>
      </c>
      <c r="AK196" s="14">
        <f>+((X196*2)+U196+AD196+AI196-AE196)/F196</f>
        <v>0.6470588235294118</v>
      </c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52"/>
      <c r="BC196" s="52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</row>
    <row r="197" spans="1:77" x14ac:dyDescent="0.3">
      <c r="A197" s="9" t="s">
        <v>54</v>
      </c>
      <c r="B197" s="7" t="s">
        <v>33</v>
      </c>
      <c r="C197" s="7" t="s">
        <v>51</v>
      </c>
      <c r="D197" s="19">
        <v>5</v>
      </c>
      <c r="E197" s="1">
        <v>2</v>
      </c>
      <c r="F197" s="12">
        <v>21</v>
      </c>
      <c r="G197" s="13">
        <f>+F197/E197</f>
        <v>10.5</v>
      </c>
      <c r="H197" s="1">
        <v>2</v>
      </c>
      <c r="I197" s="1">
        <v>9</v>
      </c>
      <c r="J197" s="14">
        <f>+H197/I197</f>
        <v>0.22222222222222221</v>
      </c>
      <c r="K197" s="43"/>
      <c r="L197" s="1"/>
      <c r="M197" s="1"/>
      <c r="N197" s="1"/>
      <c r="O197" s="1">
        <v>0</v>
      </c>
      <c r="P197" s="1">
        <v>2</v>
      </c>
      <c r="Q197" s="14">
        <f>+O197/P197</f>
        <v>0</v>
      </c>
      <c r="R197" s="1"/>
      <c r="S197" s="1">
        <v>0</v>
      </c>
      <c r="T197" s="1">
        <v>3</v>
      </c>
      <c r="U197" s="1">
        <f>+S197+T197</f>
        <v>3</v>
      </c>
      <c r="V197" s="13">
        <f>+U197/E197</f>
        <v>1.5</v>
      </c>
      <c r="W197" s="1"/>
      <c r="X197" s="1">
        <v>3</v>
      </c>
      <c r="Y197" s="13">
        <f>+X197/E197</f>
        <v>1.5</v>
      </c>
      <c r="Z197" s="1"/>
      <c r="AA197" s="1">
        <v>4</v>
      </c>
      <c r="AB197" s="15">
        <f>+AA197/E197</f>
        <v>2</v>
      </c>
      <c r="AC197" s="1"/>
      <c r="AD197" s="1">
        <v>1</v>
      </c>
      <c r="AE197" s="1">
        <v>1</v>
      </c>
      <c r="AF197" s="13">
        <f>+AE197/E197</f>
        <v>0.5</v>
      </c>
      <c r="AG197" s="1"/>
      <c r="AH197" s="1"/>
      <c r="AI197" s="1">
        <f>+(H197*2)+L197+O197</f>
        <v>4</v>
      </c>
      <c r="AJ197" s="13">
        <f>+AI197/E197</f>
        <v>2</v>
      </c>
      <c r="AK197" s="14">
        <f>+((X197*2)+U197+AD197+AI197-AE197)/F197</f>
        <v>0.61904761904761907</v>
      </c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52"/>
      <c r="BC197" s="52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</row>
    <row r="198" spans="1:77" x14ac:dyDescent="0.3">
      <c r="A198" s="9"/>
      <c r="B198" s="18" t="s">
        <v>33</v>
      </c>
      <c r="C198" s="18" t="str">
        <f>+C197</f>
        <v>Swilley, Kathy</v>
      </c>
      <c r="D198" s="18"/>
      <c r="E198" s="54">
        <f>SUM(E196:E197)</f>
        <v>11</v>
      </c>
      <c r="F198" s="59">
        <f>SUM(F196:F197)</f>
        <v>55</v>
      </c>
      <c r="G198" s="55">
        <f>+F198/E198</f>
        <v>5</v>
      </c>
      <c r="H198" s="54">
        <f t="shared" ref="H198" si="188">SUM(H196:H197)</f>
        <v>5</v>
      </c>
      <c r="I198" s="59">
        <f t="shared" ref="I198" si="189">SUM(I196:I197)</f>
        <v>22</v>
      </c>
      <c r="J198" s="56">
        <f>+H198/I198</f>
        <v>0.22727272727272727</v>
      </c>
      <c r="K198" s="57"/>
      <c r="L198" s="54">
        <f t="shared" ref="L198" si="190">SUM(L196:L197)</f>
        <v>0</v>
      </c>
      <c r="M198" s="54">
        <f t="shared" ref="M198" si="191">SUM(M196:M197)</f>
        <v>1</v>
      </c>
      <c r="N198" s="54"/>
      <c r="O198" s="54">
        <f t="shared" ref="O198" si="192">SUM(O196:O197)</f>
        <v>2</v>
      </c>
      <c r="P198" s="54">
        <f t="shared" ref="P198" si="193">SUM(P196:P197)</f>
        <v>5</v>
      </c>
      <c r="Q198" s="56">
        <f>+O198/P198</f>
        <v>0.4</v>
      </c>
      <c r="R198" s="54"/>
      <c r="S198" s="54">
        <f t="shared" ref="S198" si="194">SUM(S196:S197)</f>
        <v>0</v>
      </c>
      <c r="T198" s="54">
        <f t="shared" ref="T198" si="195">SUM(T196:T197)</f>
        <v>9</v>
      </c>
      <c r="U198" s="54">
        <f t="shared" ref="U198" si="196">SUM(U196:U197)</f>
        <v>9</v>
      </c>
      <c r="V198" s="55">
        <f>+U198/E198</f>
        <v>0.81818181818181823</v>
      </c>
      <c r="W198" s="54"/>
      <c r="X198" s="54">
        <f>SUM(X196:X197)</f>
        <v>9</v>
      </c>
      <c r="Y198" s="55">
        <f>+X198/E198</f>
        <v>0.81818181818181823</v>
      </c>
      <c r="Z198" s="54"/>
      <c r="AA198" s="54">
        <f>SUM(AA196:AA197)</f>
        <v>9</v>
      </c>
      <c r="AB198" s="58">
        <f>+AA198/E198</f>
        <v>0.81818181818181823</v>
      </c>
      <c r="AC198" s="54"/>
      <c r="AD198" s="54">
        <f>SUM(AD196:AD197)</f>
        <v>3</v>
      </c>
      <c r="AE198" s="54">
        <f>SUM(AE196:AE197)</f>
        <v>7</v>
      </c>
      <c r="AF198" s="55">
        <f>+AE198/E198</f>
        <v>0.63636363636363635</v>
      </c>
      <c r="AG198" s="54">
        <f>SUM(AG196:AG197)</f>
        <v>5</v>
      </c>
      <c r="AH198" s="54"/>
      <c r="AI198" s="59">
        <f>SUM(AI196:AI197)</f>
        <v>12</v>
      </c>
      <c r="AJ198" s="55">
        <f>+AI198/E198</f>
        <v>1.0909090909090908</v>
      </c>
      <c r="AK198" s="56">
        <f>+((X198*2)+U198+AD198+AI198-AE198)/F198</f>
        <v>0.63636363636363635</v>
      </c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52"/>
      <c r="BC198" s="52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</row>
    <row r="199" spans="1:77" x14ac:dyDescent="0.3">
      <c r="A199" s="9"/>
      <c r="B199" s="7"/>
      <c r="C199" s="7"/>
      <c r="D199" s="19"/>
      <c r="E199" s="1"/>
      <c r="F199" s="12"/>
      <c r="G199" s="13"/>
      <c r="H199" s="1"/>
      <c r="I199" s="1"/>
      <c r="J199" s="14"/>
      <c r="K199" s="43"/>
      <c r="L199" s="1"/>
      <c r="M199" s="1"/>
      <c r="N199" s="1"/>
      <c r="O199" s="1"/>
      <c r="P199" s="1"/>
      <c r="Q199" s="14"/>
      <c r="R199" s="1"/>
      <c r="S199" s="1"/>
      <c r="T199" s="1"/>
      <c r="U199" s="1"/>
      <c r="V199" s="13"/>
      <c r="W199" s="1"/>
      <c r="X199" s="1"/>
      <c r="Y199" s="13"/>
      <c r="Z199" s="1"/>
      <c r="AA199" s="1"/>
      <c r="AB199" s="15"/>
      <c r="AC199" s="1"/>
      <c r="AD199" s="1"/>
      <c r="AE199" s="1"/>
      <c r="AF199" s="13"/>
      <c r="AG199" s="1"/>
      <c r="AH199" s="1"/>
      <c r="AI199" s="1"/>
      <c r="AJ199" s="13"/>
      <c r="AK199" s="14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52"/>
      <c r="BC199" s="52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</row>
    <row r="200" spans="1:77" x14ac:dyDescent="0.3">
      <c r="A200" s="9" t="s">
        <v>54</v>
      </c>
      <c r="B200" s="7" t="s">
        <v>33</v>
      </c>
      <c r="C200" s="7" t="s">
        <v>63</v>
      </c>
      <c r="D200" s="19">
        <v>22</v>
      </c>
      <c r="E200" s="1">
        <v>35</v>
      </c>
      <c r="F200" s="12">
        <v>713</v>
      </c>
      <c r="G200" s="13">
        <f>+F200/E200</f>
        <v>20.37142857142857</v>
      </c>
      <c r="H200" s="1">
        <v>95</v>
      </c>
      <c r="I200" s="1">
        <v>198</v>
      </c>
      <c r="J200" s="14">
        <f>+H200/I200</f>
        <v>0.47979797979797978</v>
      </c>
      <c r="K200" s="43"/>
      <c r="L200" s="1">
        <v>0</v>
      </c>
      <c r="M200" s="1">
        <v>2</v>
      </c>
      <c r="N200" s="1"/>
      <c r="O200" s="1">
        <v>94</v>
      </c>
      <c r="P200" s="1">
        <v>124</v>
      </c>
      <c r="Q200" s="14">
        <f>+O200/P200</f>
        <v>0.75806451612903225</v>
      </c>
      <c r="R200" s="1"/>
      <c r="S200" s="1">
        <v>59</v>
      </c>
      <c r="T200" s="1">
        <v>129</v>
      </c>
      <c r="U200" s="1">
        <f>+S200+T200</f>
        <v>188</v>
      </c>
      <c r="V200" s="13">
        <f>+U200/E200</f>
        <v>5.371428571428571</v>
      </c>
      <c r="W200" s="1"/>
      <c r="X200" s="1">
        <v>40</v>
      </c>
      <c r="Y200" s="13">
        <f>+X200/E200</f>
        <v>1.1428571428571428</v>
      </c>
      <c r="Z200" s="1"/>
      <c r="AA200" s="1">
        <v>106</v>
      </c>
      <c r="AB200" s="15">
        <f>+AA200/E200</f>
        <v>3.0285714285714285</v>
      </c>
      <c r="AC200" s="1"/>
      <c r="AD200" s="1">
        <v>9</v>
      </c>
      <c r="AE200" s="1">
        <v>58</v>
      </c>
      <c r="AF200" s="13">
        <f>+AE200/E200</f>
        <v>1.6571428571428573</v>
      </c>
      <c r="AG200" s="1">
        <v>38</v>
      </c>
      <c r="AH200" s="1"/>
      <c r="AI200" s="1">
        <f>+(H200*2)+L200+O200</f>
        <v>284</v>
      </c>
      <c r="AJ200" s="13">
        <f>+AI200/E200</f>
        <v>8.1142857142857139</v>
      </c>
      <c r="AK200" s="14">
        <f>+((X200*2)+U200+AD200+AI200-AE200)/F200</f>
        <v>0.70546984572230009</v>
      </c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52"/>
      <c r="BC200" s="52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</row>
    <row r="201" spans="1:77" x14ac:dyDescent="0.3">
      <c r="A201" s="9"/>
      <c r="B201" s="18" t="s">
        <v>33</v>
      </c>
      <c r="C201" s="18" t="str">
        <f>+C200</f>
        <v>Wayment, Heidi</v>
      </c>
      <c r="D201" s="19"/>
      <c r="E201" s="54">
        <f>SUM(E200)</f>
        <v>35</v>
      </c>
      <c r="F201" s="54">
        <f>SUM(F200)</f>
        <v>713</v>
      </c>
      <c r="G201" s="55">
        <f>+F201/E201</f>
        <v>20.37142857142857</v>
      </c>
      <c r="H201" s="54">
        <f t="shared" ref="H201" si="197">SUM(H200)</f>
        <v>95</v>
      </c>
      <c r="I201" s="54">
        <f t="shared" ref="I201" si="198">SUM(I200)</f>
        <v>198</v>
      </c>
      <c r="J201" s="56">
        <f>+H201/I201</f>
        <v>0.47979797979797978</v>
      </c>
      <c r="K201" s="57"/>
      <c r="L201" s="54">
        <f t="shared" ref="L201" si="199">SUM(L200)</f>
        <v>0</v>
      </c>
      <c r="M201" s="54">
        <f t="shared" ref="M201" si="200">SUM(M200)</f>
        <v>2</v>
      </c>
      <c r="N201" s="57"/>
      <c r="O201" s="54">
        <f t="shared" ref="O201" si="201">SUM(O200)</f>
        <v>94</v>
      </c>
      <c r="P201" s="54">
        <f t="shared" ref="P201" si="202">SUM(P200)</f>
        <v>124</v>
      </c>
      <c r="Q201" s="56">
        <f>+O201/P201</f>
        <v>0.75806451612903225</v>
      </c>
      <c r="R201" s="57"/>
      <c r="S201" s="54">
        <f t="shared" ref="S201" si="203">SUM(S200)</f>
        <v>59</v>
      </c>
      <c r="T201" s="54">
        <f t="shared" ref="T201" si="204">SUM(T200)</f>
        <v>129</v>
      </c>
      <c r="U201" s="54">
        <f t="shared" ref="U201" si="205">SUM(U200)</f>
        <v>188</v>
      </c>
      <c r="V201" s="55">
        <f>+U201/E201</f>
        <v>5.371428571428571</v>
      </c>
      <c r="W201" s="57"/>
      <c r="X201" s="54">
        <f>SUM(X200)</f>
        <v>40</v>
      </c>
      <c r="Y201" s="55">
        <f>+X201/E201</f>
        <v>1.1428571428571428</v>
      </c>
      <c r="Z201" s="57"/>
      <c r="AA201" s="54">
        <f>SUM(AA200)</f>
        <v>106</v>
      </c>
      <c r="AB201" s="58">
        <f>+AA201/E201</f>
        <v>3.0285714285714285</v>
      </c>
      <c r="AC201" s="54"/>
      <c r="AD201" s="54">
        <f t="shared" ref="AD201" si="206">SUM(AD200)</f>
        <v>9</v>
      </c>
      <c r="AE201" s="54">
        <f t="shared" ref="AE201" si="207">SUM(AE200)</f>
        <v>58</v>
      </c>
      <c r="AF201" s="55">
        <f>+AE201/E201</f>
        <v>1.6571428571428573</v>
      </c>
      <c r="AG201" s="54">
        <f>SUM(AG200)</f>
        <v>38</v>
      </c>
      <c r="AH201" s="54"/>
      <c r="AI201" s="54">
        <f>SUM(AI200)</f>
        <v>284</v>
      </c>
      <c r="AJ201" s="55">
        <f>+AI201/E201</f>
        <v>8.1142857142857139</v>
      </c>
      <c r="AK201" s="56">
        <f>+((X201*2)+U201+AD201+AI201-AE201)/F201</f>
        <v>0.70546984572230009</v>
      </c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52"/>
      <c r="BC201" s="52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</row>
    <row r="202" spans="1:77" x14ac:dyDescent="0.3">
      <c r="A202" s="9"/>
      <c r="B202" s="7"/>
      <c r="C202" s="7"/>
      <c r="D202" s="19"/>
      <c r="E202" s="1"/>
      <c r="F202" s="12"/>
      <c r="G202" s="13"/>
      <c r="H202" s="1"/>
      <c r="I202" s="1"/>
      <c r="J202" s="14"/>
      <c r="K202" s="43"/>
      <c r="L202" s="1"/>
      <c r="M202" s="1"/>
      <c r="N202" s="1"/>
      <c r="O202" s="1"/>
      <c r="P202" s="1"/>
      <c r="Q202" s="14"/>
      <c r="R202" s="1"/>
      <c r="S202" s="1"/>
      <c r="T202" s="1"/>
      <c r="U202" s="1"/>
      <c r="V202" s="13"/>
      <c r="W202" s="1"/>
      <c r="X202" s="1"/>
      <c r="Y202" s="13"/>
      <c r="Z202" s="1"/>
      <c r="AA202" s="1"/>
      <c r="AB202" s="15"/>
      <c r="AC202" s="1"/>
      <c r="AD202" s="1"/>
      <c r="AE202" s="1"/>
      <c r="AF202" s="13"/>
      <c r="AG202" s="1"/>
      <c r="AH202" s="1"/>
      <c r="AI202" s="1"/>
      <c r="AJ202" s="13"/>
      <c r="AK202" s="14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52"/>
      <c r="BC202" s="52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</row>
    <row r="203" spans="1:77" x14ac:dyDescent="0.3">
      <c r="A203" s="9" t="s">
        <v>32</v>
      </c>
      <c r="B203" s="7" t="s">
        <v>33</v>
      </c>
      <c r="C203" s="7" t="s">
        <v>68</v>
      </c>
      <c r="D203" s="19">
        <v>11</v>
      </c>
      <c r="E203" s="1">
        <v>35</v>
      </c>
      <c r="F203" s="12">
        <v>641</v>
      </c>
      <c r="G203" s="13">
        <f>+F203/E203</f>
        <v>18.314285714285713</v>
      </c>
      <c r="H203" s="1">
        <v>71</v>
      </c>
      <c r="I203" s="1">
        <v>164</v>
      </c>
      <c r="J203" s="14">
        <f>+H203/I203</f>
        <v>0.43292682926829268</v>
      </c>
      <c r="K203" s="43"/>
      <c r="L203" s="1">
        <v>0</v>
      </c>
      <c r="M203" s="1">
        <v>6</v>
      </c>
      <c r="N203" s="43"/>
      <c r="O203" s="1">
        <v>39</v>
      </c>
      <c r="P203" s="1">
        <v>52</v>
      </c>
      <c r="Q203" s="14">
        <f>+O203/P203</f>
        <v>0.75</v>
      </c>
      <c r="R203" s="43"/>
      <c r="S203" s="1">
        <v>18</v>
      </c>
      <c r="T203" s="1">
        <v>50</v>
      </c>
      <c r="U203" s="1">
        <f>+S203+T203</f>
        <v>68</v>
      </c>
      <c r="V203" s="13">
        <f>+U203/E203</f>
        <v>1.9428571428571428</v>
      </c>
      <c r="W203" s="43"/>
      <c r="X203" s="1">
        <v>66</v>
      </c>
      <c r="Y203" s="13">
        <f>+X203/E203</f>
        <v>1.8857142857142857</v>
      </c>
      <c r="Z203" s="43"/>
      <c r="AA203" s="1">
        <v>42</v>
      </c>
      <c r="AB203" s="15">
        <f>+AA203/E203</f>
        <v>1.2</v>
      </c>
      <c r="AC203" s="1"/>
      <c r="AD203" s="1">
        <v>59</v>
      </c>
      <c r="AE203" s="1">
        <v>57</v>
      </c>
      <c r="AF203" s="13">
        <f>+AE203/E203</f>
        <v>1.6285714285714286</v>
      </c>
      <c r="AG203" s="1"/>
      <c r="AH203" s="1"/>
      <c r="AI203" s="1">
        <f>+(H203*2)+L203+O203</f>
        <v>181</v>
      </c>
      <c r="AJ203" s="13">
        <f>+AI203/E203</f>
        <v>5.1714285714285717</v>
      </c>
      <c r="AK203" s="14">
        <f>+((X203*2)+U203+AD203+AI203-AE203)/F203</f>
        <v>0.5975039001560063</v>
      </c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52"/>
      <c r="BC203" s="52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</row>
    <row r="204" spans="1:77" x14ac:dyDescent="0.3">
      <c r="A204" s="9" t="s">
        <v>54</v>
      </c>
      <c r="B204" s="7" t="s">
        <v>33</v>
      </c>
      <c r="C204" s="7" t="s">
        <v>68</v>
      </c>
      <c r="D204" s="19">
        <v>11</v>
      </c>
      <c r="E204" s="1">
        <v>1</v>
      </c>
      <c r="F204" s="12">
        <v>5</v>
      </c>
      <c r="G204" s="13">
        <f>+F204/E204</f>
        <v>5</v>
      </c>
      <c r="H204" s="1">
        <v>0</v>
      </c>
      <c r="I204" s="1">
        <v>1</v>
      </c>
      <c r="J204" s="14">
        <f>+H204/I204</f>
        <v>0</v>
      </c>
      <c r="K204" s="43"/>
      <c r="L204" s="1"/>
      <c r="M204" s="1"/>
      <c r="N204" s="1"/>
      <c r="O204" s="1">
        <v>1</v>
      </c>
      <c r="P204" s="1">
        <v>3</v>
      </c>
      <c r="Q204" s="14">
        <f>+O204/P204</f>
        <v>0.33333333333333331</v>
      </c>
      <c r="R204" s="1"/>
      <c r="S204" s="1">
        <v>0</v>
      </c>
      <c r="T204" s="1">
        <v>2</v>
      </c>
      <c r="U204" s="1">
        <f>+S204+T204</f>
        <v>2</v>
      </c>
      <c r="V204" s="13">
        <f>+U204/E204</f>
        <v>2</v>
      </c>
      <c r="W204" s="1"/>
      <c r="X204" s="1">
        <v>2</v>
      </c>
      <c r="Y204" s="13">
        <f>+X204/E204</f>
        <v>2</v>
      </c>
      <c r="Z204" s="1"/>
      <c r="AA204" s="1">
        <v>0</v>
      </c>
      <c r="AB204" s="15">
        <f>+AA204/E204</f>
        <v>0</v>
      </c>
      <c r="AC204" s="1"/>
      <c r="AD204" s="1">
        <v>0</v>
      </c>
      <c r="AE204" s="1">
        <v>1</v>
      </c>
      <c r="AF204" s="13">
        <f>+AE204/E204</f>
        <v>1</v>
      </c>
      <c r="AG204" s="1"/>
      <c r="AH204" s="1"/>
      <c r="AI204" s="1">
        <f>+(H204*2)+L204+O204</f>
        <v>1</v>
      </c>
      <c r="AJ204" s="13">
        <f>+AI204/E204</f>
        <v>1</v>
      </c>
      <c r="AK204" s="14">
        <f>+((X204*2)+U204+AD204+AI204-AE204)/F204</f>
        <v>1.2</v>
      </c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52"/>
      <c r="BC204" s="52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</row>
    <row r="205" spans="1:77" x14ac:dyDescent="0.3">
      <c r="A205" s="9"/>
      <c r="B205" s="18" t="s">
        <v>33</v>
      </c>
      <c r="C205" s="18" t="str">
        <f>+C204</f>
        <v>Williams, Cindy</v>
      </c>
      <c r="D205" s="18"/>
      <c r="E205" s="54">
        <f>SUM(E203:E204)</f>
        <v>36</v>
      </c>
      <c r="F205" s="59">
        <f>SUM(F203:F204)</f>
        <v>646</v>
      </c>
      <c r="G205" s="55">
        <f>+F205/E205</f>
        <v>17.944444444444443</v>
      </c>
      <c r="H205" s="54">
        <f t="shared" ref="H205" si="208">SUM(H203:H204)</f>
        <v>71</v>
      </c>
      <c r="I205" s="59">
        <f t="shared" ref="I205" si="209">SUM(I203:I204)</f>
        <v>165</v>
      </c>
      <c r="J205" s="56">
        <f>+H205/I205</f>
        <v>0.4303030303030303</v>
      </c>
      <c r="K205" s="57"/>
      <c r="L205" s="54">
        <f t="shared" ref="L205" si="210">SUM(L203:L204)</f>
        <v>0</v>
      </c>
      <c r="M205" s="54">
        <f t="shared" ref="M205" si="211">SUM(M203:M204)</f>
        <v>6</v>
      </c>
      <c r="N205" s="54"/>
      <c r="O205" s="54">
        <f t="shared" ref="O205" si="212">SUM(O203:O204)</f>
        <v>40</v>
      </c>
      <c r="P205" s="54">
        <f t="shared" ref="P205" si="213">SUM(P203:P204)</f>
        <v>55</v>
      </c>
      <c r="Q205" s="56">
        <f>+O205/P205</f>
        <v>0.72727272727272729</v>
      </c>
      <c r="R205" s="54"/>
      <c r="S205" s="54">
        <f t="shared" ref="S205" si="214">SUM(S203:S204)</f>
        <v>18</v>
      </c>
      <c r="T205" s="54">
        <f t="shared" ref="T205" si="215">SUM(T203:T204)</f>
        <v>52</v>
      </c>
      <c r="U205" s="54">
        <f t="shared" ref="U205" si="216">SUM(U203:U204)</f>
        <v>70</v>
      </c>
      <c r="V205" s="55">
        <f>+U205/E205</f>
        <v>1.9444444444444444</v>
      </c>
      <c r="W205" s="54"/>
      <c r="X205" s="54">
        <f>SUM(X203:X204)</f>
        <v>68</v>
      </c>
      <c r="Y205" s="55">
        <f>+X205/E205</f>
        <v>1.8888888888888888</v>
      </c>
      <c r="Z205" s="54"/>
      <c r="AA205" s="54">
        <f>SUM(AA203:AA204)</f>
        <v>42</v>
      </c>
      <c r="AB205" s="58">
        <f>+AA205/E205</f>
        <v>1.1666666666666667</v>
      </c>
      <c r="AC205" s="54"/>
      <c r="AD205" s="54">
        <f>SUM(AD203:AD204)</f>
        <v>59</v>
      </c>
      <c r="AE205" s="54">
        <f>SUM(AE203:AE204)</f>
        <v>58</v>
      </c>
      <c r="AF205" s="55">
        <f>+AE205/E205</f>
        <v>1.6111111111111112</v>
      </c>
      <c r="AG205" s="54">
        <f>SUM(AG203:AG204)</f>
        <v>0</v>
      </c>
      <c r="AH205" s="54"/>
      <c r="AI205" s="59">
        <f>SUM(AI203:AI204)</f>
        <v>182</v>
      </c>
      <c r="AJ205" s="55">
        <f>+AI205/E205</f>
        <v>5.0555555555555554</v>
      </c>
      <c r="AK205" s="56">
        <f>+((X205*2)+U205+AD205+AI205-AE205)/F205</f>
        <v>0.60216718266253866</v>
      </c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52"/>
      <c r="BC205" s="52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</row>
    <row r="206" spans="1:77" x14ac:dyDescent="0.3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61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52"/>
      <c r="BC206" s="52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</row>
    <row r="207" spans="1:77" x14ac:dyDescent="0.3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61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52"/>
      <c r="BC207" s="52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</row>
    <row r="208" spans="1:77" x14ac:dyDescent="0.3">
      <c r="A208" s="29" t="s">
        <v>32</v>
      </c>
      <c r="B208" s="30" t="s">
        <v>33</v>
      </c>
      <c r="C208" s="30"/>
      <c r="D208" s="29"/>
      <c r="E208" s="28">
        <v>35</v>
      </c>
      <c r="F208" s="31">
        <v>8400</v>
      </c>
      <c r="G208" s="32">
        <v>240</v>
      </c>
      <c r="H208" s="31">
        <v>1293</v>
      </c>
      <c r="I208" s="31">
        <v>2671</v>
      </c>
      <c r="J208" s="33">
        <v>0.48399999999999999</v>
      </c>
      <c r="K208" s="34"/>
      <c r="L208" s="31">
        <v>0</v>
      </c>
      <c r="M208" s="31">
        <v>10</v>
      </c>
      <c r="N208" s="34"/>
      <c r="O208" s="31">
        <v>863</v>
      </c>
      <c r="P208" s="31">
        <v>1325</v>
      </c>
      <c r="Q208" s="33">
        <v>0.65132075471698114</v>
      </c>
      <c r="R208" s="34"/>
      <c r="S208" s="31">
        <v>478</v>
      </c>
      <c r="T208" s="31">
        <v>997</v>
      </c>
      <c r="U208" s="31">
        <v>1475</v>
      </c>
      <c r="V208" s="32">
        <v>42.142857142857146</v>
      </c>
      <c r="W208" s="34"/>
      <c r="X208" s="31">
        <v>796</v>
      </c>
      <c r="Y208" s="32">
        <v>22.742857142857144</v>
      </c>
      <c r="Z208" s="32"/>
      <c r="AA208" s="31">
        <v>942</v>
      </c>
      <c r="AB208" s="35">
        <v>26.914285714285715</v>
      </c>
      <c r="AC208" s="35"/>
      <c r="AD208" s="31">
        <v>358</v>
      </c>
      <c r="AE208" s="31">
        <v>770</v>
      </c>
      <c r="AF208" s="32">
        <v>22</v>
      </c>
      <c r="AG208" s="31">
        <v>74</v>
      </c>
      <c r="AH208" s="34"/>
      <c r="AI208" s="31">
        <v>3444</v>
      </c>
      <c r="AJ208" s="32">
        <v>98.4</v>
      </c>
      <c r="AK208" s="33">
        <v>0.72607142857142859</v>
      </c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</row>
    <row r="209" spans="1:77" x14ac:dyDescent="0.3">
      <c r="A209" s="29" t="s">
        <v>54</v>
      </c>
      <c r="B209" s="30" t="s">
        <v>33</v>
      </c>
      <c r="C209" s="30"/>
      <c r="D209" s="29"/>
      <c r="E209" s="28">
        <v>37</v>
      </c>
      <c r="F209" s="31">
        <v>8930</v>
      </c>
      <c r="G209" s="32">
        <v>241.35135135135135</v>
      </c>
      <c r="H209" s="31">
        <v>1321</v>
      </c>
      <c r="I209" s="31">
        <v>2860</v>
      </c>
      <c r="J209" s="33">
        <v>0.46188811188811191</v>
      </c>
      <c r="K209" s="34"/>
      <c r="L209" s="31">
        <v>1</v>
      </c>
      <c r="M209" s="31">
        <v>14</v>
      </c>
      <c r="N209" s="34"/>
      <c r="O209" s="31">
        <v>968</v>
      </c>
      <c r="P209" s="31">
        <v>1346</v>
      </c>
      <c r="Q209" s="33">
        <v>0.71916790490341753</v>
      </c>
      <c r="R209" s="34"/>
      <c r="S209" s="31">
        <v>529</v>
      </c>
      <c r="T209" s="31">
        <v>1082</v>
      </c>
      <c r="U209" s="31">
        <v>1611</v>
      </c>
      <c r="V209" s="32">
        <v>43.54054054054054</v>
      </c>
      <c r="W209" s="34"/>
      <c r="X209" s="31">
        <v>786</v>
      </c>
      <c r="Y209" s="32">
        <v>21.243243243243242</v>
      </c>
      <c r="Z209" s="32"/>
      <c r="AA209" s="31">
        <v>955</v>
      </c>
      <c r="AB209" s="35">
        <v>25.810810810810811</v>
      </c>
      <c r="AC209" s="35"/>
      <c r="AD209" s="31">
        <v>406</v>
      </c>
      <c r="AE209" s="31">
        <v>750</v>
      </c>
      <c r="AF209" s="32">
        <v>20.27027027027027</v>
      </c>
      <c r="AG209" s="31">
        <v>159</v>
      </c>
      <c r="AH209" s="34"/>
      <c r="AI209" s="31">
        <v>3611</v>
      </c>
      <c r="AJ209" s="32">
        <v>97.594594594594597</v>
      </c>
      <c r="AK209" s="33">
        <v>0.72228443449048152</v>
      </c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</row>
    <row r="210" spans="1:77" x14ac:dyDescent="0.3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</row>
    <row r="211" spans="1:77" x14ac:dyDescent="0.3">
      <c r="A211" s="9" t="s">
        <v>32</v>
      </c>
      <c r="B211" s="7" t="s">
        <v>33</v>
      </c>
      <c r="C211" s="39" t="s">
        <v>64</v>
      </c>
      <c r="D211" s="19"/>
      <c r="E211" s="1"/>
      <c r="F211" s="40">
        <v>17</v>
      </c>
      <c r="G211" s="13"/>
      <c r="H211" s="41">
        <v>1</v>
      </c>
      <c r="I211" s="41">
        <v>4</v>
      </c>
      <c r="J211" s="14"/>
      <c r="K211" s="43"/>
      <c r="L211" s="1"/>
      <c r="M211" s="1"/>
      <c r="N211" s="43"/>
      <c r="O211" s="41">
        <v>7</v>
      </c>
      <c r="P211" s="41">
        <v>12</v>
      </c>
      <c r="Q211" s="14"/>
      <c r="R211" s="43"/>
      <c r="S211" s="41">
        <v>1</v>
      </c>
      <c r="T211" s="41">
        <v>3</v>
      </c>
      <c r="U211" s="41">
        <v>4</v>
      </c>
      <c r="V211" s="13"/>
      <c r="W211" s="43"/>
      <c r="X211" s="41">
        <v>2</v>
      </c>
      <c r="Y211" s="13"/>
      <c r="Z211" s="43"/>
      <c r="AA211" s="41">
        <v>2</v>
      </c>
      <c r="AB211" s="15"/>
      <c r="AC211" s="1"/>
      <c r="AD211" s="41">
        <v>3</v>
      </c>
      <c r="AE211" s="41">
        <v>-8</v>
      </c>
      <c r="AF211" s="13"/>
      <c r="AG211" s="41">
        <v>1</v>
      </c>
      <c r="AH211" s="1"/>
      <c r="AI211" s="41">
        <v>4</v>
      </c>
      <c r="AJ211" s="13"/>
      <c r="AK211" s="14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</row>
    <row r="212" spans="1:77" x14ac:dyDescent="0.3">
      <c r="A212" s="9" t="s">
        <v>54</v>
      </c>
      <c r="B212" s="7" t="s">
        <v>33</v>
      </c>
      <c r="C212" s="39" t="s">
        <v>64</v>
      </c>
      <c r="D212" s="19"/>
      <c r="E212" s="1"/>
      <c r="F212" s="40">
        <v>102</v>
      </c>
      <c r="G212" s="13"/>
      <c r="H212" s="1"/>
      <c r="I212" s="41">
        <v>4</v>
      </c>
      <c r="J212" s="14"/>
      <c r="K212" s="1"/>
      <c r="L212" s="1"/>
      <c r="M212" s="1"/>
      <c r="N212" s="1"/>
      <c r="O212" s="1"/>
      <c r="P212" s="41">
        <v>10</v>
      </c>
      <c r="Q212" s="14"/>
      <c r="R212" s="1"/>
      <c r="S212" s="1"/>
      <c r="T212" s="1"/>
      <c r="U212" s="1"/>
      <c r="V212" s="13"/>
      <c r="W212" s="1"/>
      <c r="X212" s="41">
        <v>-2</v>
      </c>
      <c r="Y212" s="13"/>
      <c r="Z212" s="1"/>
      <c r="AA212" s="41">
        <v>-13</v>
      </c>
      <c r="AB212" s="15"/>
      <c r="AC212" s="1"/>
      <c r="AD212" s="41">
        <v>-3</v>
      </c>
      <c r="AE212" s="41">
        <v>-98</v>
      </c>
      <c r="AF212" s="13"/>
      <c r="AG212" s="41">
        <v>-2</v>
      </c>
      <c r="AH212" s="1"/>
      <c r="AI212" s="1"/>
      <c r="AJ212" s="13"/>
      <c r="AK212" s="14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</row>
    <row r="213" spans="1:77" x14ac:dyDescent="0.3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</row>
    <row r="214" spans="1:77" x14ac:dyDescent="0.3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</row>
    <row r="215" spans="1:77" x14ac:dyDescent="0.3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</row>
    <row r="216" spans="1:77" x14ac:dyDescent="0.3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</row>
    <row r="217" spans="1:77" x14ac:dyDescent="0.3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</row>
    <row r="218" spans="1:77" x14ac:dyDescent="0.3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</row>
    <row r="219" spans="1:77" x14ac:dyDescent="0.3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</row>
    <row r="220" spans="1:77" x14ac:dyDescent="0.3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</row>
    <row r="221" spans="1:77" x14ac:dyDescent="0.3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</row>
    <row r="222" spans="1:77" x14ac:dyDescent="0.3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</row>
    <row r="223" spans="1:77" x14ac:dyDescent="0.3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</row>
    <row r="224" spans="1:77" x14ac:dyDescent="0.3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</row>
    <row r="225" spans="1:77" x14ac:dyDescent="0.3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</row>
    <row r="226" spans="1:77" x14ac:dyDescent="0.3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</row>
    <row r="227" spans="1:77" x14ac:dyDescent="0.3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</row>
    <row r="228" spans="1:77" x14ac:dyDescent="0.3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</row>
    <row r="229" spans="1:77" x14ac:dyDescent="0.3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</row>
    <row r="230" spans="1:77" x14ac:dyDescent="0.3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</row>
    <row r="231" spans="1:77" x14ac:dyDescent="0.3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</row>
    <row r="232" spans="1:77" x14ac:dyDescent="0.3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</row>
    <row r="233" spans="1:77" x14ac:dyDescent="0.3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</row>
    <row r="234" spans="1:77" x14ac:dyDescent="0.3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</row>
    <row r="235" spans="1:77" x14ac:dyDescent="0.3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</row>
    <row r="236" spans="1:77" x14ac:dyDescent="0.3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</row>
    <row r="237" spans="1:77" x14ac:dyDescent="0.3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</row>
    <row r="238" spans="1:77" x14ac:dyDescent="0.3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</row>
    <row r="239" spans="1:77" x14ac:dyDescent="0.3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</row>
    <row r="240" spans="1:77" x14ac:dyDescent="0.3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</row>
    <row r="241" spans="1:77" x14ac:dyDescent="0.3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</row>
    <row r="242" spans="1:77" x14ac:dyDescent="0.3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</row>
    <row r="243" spans="1:77" x14ac:dyDescent="0.3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</row>
    <row r="244" spans="1:77" x14ac:dyDescent="0.3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</row>
    <row r="245" spans="1:77" x14ac:dyDescent="0.3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</row>
    <row r="246" spans="1:77" x14ac:dyDescent="0.3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</row>
    <row r="247" spans="1:77" x14ac:dyDescent="0.3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</row>
    <row r="248" spans="1:77" x14ac:dyDescent="0.3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</row>
    <row r="249" spans="1:77" x14ac:dyDescent="0.3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</row>
    <row r="250" spans="1:77" x14ac:dyDescent="0.3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</row>
    <row r="251" spans="1:77" x14ac:dyDescent="0.3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</row>
    <row r="252" spans="1:77" x14ac:dyDescent="0.3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</row>
    <row r="253" spans="1:77" x14ac:dyDescent="0.3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  <c r="BQ253" s="38"/>
      <c r="BR253" s="38"/>
      <c r="BS253" s="38"/>
      <c r="BT253" s="38"/>
      <c r="BU253" s="38"/>
      <c r="BV253" s="38"/>
      <c r="BW253" s="38"/>
      <c r="BX253" s="38"/>
      <c r="BY253" s="38"/>
    </row>
    <row r="254" spans="1:77" x14ac:dyDescent="0.3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</row>
    <row r="255" spans="1:77" x14ac:dyDescent="0.3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</row>
    <row r="256" spans="1:77" x14ac:dyDescent="0.3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</row>
    <row r="257" spans="1:77" x14ac:dyDescent="0.3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</row>
    <row r="258" spans="1:77" x14ac:dyDescent="0.3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</row>
    <row r="259" spans="1:77" x14ac:dyDescent="0.3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</row>
    <row r="260" spans="1:77" x14ac:dyDescent="0.3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</row>
    <row r="261" spans="1:77" x14ac:dyDescent="0.3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</row>
    <row r="262" spans="1:77" x14ac:dyDescent="0.3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</row>
    <row r="263" spans="1:77" x14ac:dyDescent="0.3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</row>
    <row r="264" spans="1:77" x14ac:dyDescent="0.3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</row>
    <row r="265" spans="1:77" x14ac:dyDescent="0.3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</row>
    <row r="266" spans="1:77" x14ac:dyDescent="0.3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</row>
    <row r="267" spans="1:77" x14ac:dyDescent="0.3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</row>
    <row r="268" spans="1:77" x14ac:dyDescent="0.3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</row>
    <row r="269" spans="1:77" x14ac:dyDescent="0.3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</row>
    <row r="270" spans="1:77" x14ac:dyDescent="0.3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</row>
    <row r="271" spans="1:77" x14ac:dyDescent="0.3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</row>
    <row r="272" spans="1:77" x14ac:dyDescent="0.3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</row>
    <row r="273" spans="1:77" x14ac:dyDescent="0.3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</row>
    <row r="274" spans="1:77" x14ac:dyDescent="0.3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</row>
    <row r="275" spans="1:77" x14ac:dyDescent="0.3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</row>
    <row r="276" spans="1:77" x14ac:dyDescent="0.3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</row>
    <row r="277" spans="1:77" x14ac:dyDescent="0.3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</row>
    <row r="278" spans="1:77" x14ac:dyDescent="0.3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</row>
    <row r="279" spans="1:77" x14ac:dyDescent="0.3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</row>
    <row r="280" spans="1:77" x14ac:dyDescent="0.3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</row>
    <row r="281" spans="1:77" x14ac:dyDescent="0.3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</row>
    <row r="282" spans="1:77" x14ac:dyDescent="0.3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</row>
    <row r="283" spans="1:77" x14ac:dyDescent="0.3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</row>
    <row r="284" spans="1:77" x14ac:dyDescent="0.3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</row>
    <row r="285" spans="1:77" x14ac:dyDescent="0.3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</row>
    <row r="286" spans="1:77" x14ac:dyDescent="0.3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</row>
    <row r="287" spans="1:77" x14ac:dyDescent="0.3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</row>
    <row r="288" spans="1:77" x14ac:dyDescent="0.3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</row>
    <row r="289" spans="1:77" x14ac:dyDescent="0.3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</row>
    <row r="290" spans="1:77" x14ac:dyDescent="0.3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</row>
    <row r="291" spans="1:77" x14ac:dyDescent="0.3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8"/>
      <c r="BY291" s="38"/>
    </row>
    <row r="292" spans="1:77" x14ac:dyDescent="0.3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</row>
    <row r="293" spans="1:77" x14ac:dyDescent="0.3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</row>
    <row r="294" spans="1:77" x14ac:dyDescent="0.3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</row>
    <row r="295" spans="1:77" x14ac:dyDescent="0.3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</row>
    <row r="296" spans="1:77" x14ac:dyDescent="0.3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</row>
    <row r="297" spans="1:77" x14ac:dyDescent="0.3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</row>
    <row r="298" spans="1:77" x14ac:dyDescent="0.3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</row>
    <row r="299" spans="1:77" x14ac:dyDescent="0.3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</row>
    <row r="300" spans="1:77" x14ac:dyDescent="0.3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</row>
    <row r="301" spans="1:77" x14ac:dyDescent="0.3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</row>
    <row r="302" spans="1:77" x14ac:dyDescent="0.3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</row>
    <row r="303" spans="1:77" x14ac:dyDescent="0.3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</row>
    <row r="304" spans="1:77" x14ac:dyDescent="0.3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  <c r="BO304" s="38"/>
      <c r="BP304" s="38"/>
      <c r="BQ304" s="38"/>
      <c r="BR304" s="38"/>
      <c r="BS304" s="38"/>
      <c r="BT304" s="38"/>
      <c r="BU304" s="38"/>
      <c r="BV304" s="38"/>
      <c r="BW304" s="38"/>
      <c r="BX304" s="38"/>
      <c r="BY304" s="38"/>
    </row>
    <row r="305" spans="1:77" x14ac:dyDescent="0.3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  <c r="BO305" s="38"/>
      <c r="BP305" s="38"/>
      <c r="BQ305" s="38"/>
      <c r="BR305" s="38"/>
      <c r="BS305" s="38"/>
      <c r="BT305" s="38"/>
      <c r="BU305" s="38"/>
      <c r="BV305" s="38"/>
      <c r="BW305" s="38"/>
      <c r="BX305" s="38"/>
      <c r="BY305" s="38"/>
    </row>
    <row r="306" spans="1:77" x14ac:dyDescent="0.3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  <c r="BM306" s="38"/>
      <c r="BN306" s="38"/>
      <c r="BO306" s="38"/>
      <c r="BP306" s="38"/>
      <c r="BQ306" s="38"/>
      <c r="BR306" s="38"/>
      <c r="BS306" s="38"/>
      <c r="BT306" s="38"/>
      <c r="BU306" s="38"/>
      <c r="BV306" s="38"/>
      <c r="BW306" s="38"/>
      <c r="BX306" s="38"/>
      <c r="BY306" s="38"/>
    </row>
    <row r="307" spans="1:77" x14ac:dyDescent="0.3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8"/>
      <c r="BM307" s="38"/>
      <c r="BN307" s="38"/>
      <c r="BO307" s="38"/>
      <c r="BP307" s="38"/>
      <c r="BQ307" s="38"/>
      <c r="BR307" s="38"/>
      <c r="BS307" s="38"/>
      <c r="BT307" s="38"/>
      <c r="BU307" s="38"/>
      <c r="BV307" s="38"/>
      <c r="BW307" s="38"/>
      <c r="BX307" s="38"/>
      <c r="BY307" s="38"/>
    </row>
    <row r="308" spans="1:77" x14ac:dyDescent="0.3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8"/>
      <c r="BM308" s="38"/>
      <c r="BN308" s="38"/>
      <c r="BO308" s="38"/>
      <c r="BP308" s="38"/>
      <c r="BQ308" s="38"/>
      <c r="BR308" s="38"/>
      <c r="BS308" s="38"/>
      <c r="BT308" s="38"/>
      <c r="BU308" s="38"/>
      <c r="BV308" s="38"/>
      <c r="BW308" s="38"/>
      <c r="BX308" s="38"/>
      <c r="BY308" s="38"/>
    </row>
    <row r="309" spans="1:77" x14ac:dyDescent="0.3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  <c r="BM309" s="38"/>
      <c r="BN309" s="38"/>
      <c r="BO309" s="38"/>
      <c r="BP309" s="38"/>
      <c r="BQ309" s="38"/>
      <c r="BR309" s="38"/>
      <c r="BS309" s="38"/>
      <c r="BT309" s="38"/>
      <c r="BU309" s="38"/>
      <c r="BV309" s="38"/>
      <c r="BW309" s="38"/>
      <c r="BX309" s="38"/>
      <c r="BY309" s="38"/>
    </row>
    <row r="310" spans="1:77" x14ac:dyDescent="0.3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  <c r="BM310" s="38"/>
      <c r="BN310" s="38"/>
      <c r="BO310" s="38"/>
      <c r="BP310" s="38"/>
      <c r="BQ310" s="38"/>
      <c r="BR310" s="38"/>
      <c r="BS310" s="38"/>
      <c r="BT310" s="38"/>
      <c r="BU310" s="38"/>
      <c r="BV310" s="38"/>
      <c r="BW310" s="38"/>
      <c r="BX310" s="38"/>
      <c r="BY310" s="38"/>
    </row>
  </sheetData>
  <sheetProtection sheet="1" objects="1" scenarios="1"/>
  <sortState xmlns:xlrd2="http://schemas.microsoft.com/office/spreadsheetml/2017/richdata2" ref="A136:AK164">
    <sortCondition ref="C136:C164"/>
    <sortCondition ref="A136:A164"/>
  </sortState>
  <pageMargins left="0.2" right="0.2" top="0.25" bottom="0.25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Player Stats</vt:lpstr>
      <vt:lpstr>'79-80 Player Stats'!Print_Area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2024-11-30T14:24:36Z</cp:lastPrinted>
  <dcterms:created xsi:type="dcterms:W3CDTF">2016-09-21T12:07:22Z</dcterms:created>
  <dcterms:modified xsi:type="dcterms:W3CDTF">2025-06-23T11:38:28Z</dcterms:modified>
</cp:coreProperties>
</file>