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wner\Documents\Documents\4-WBL - WABA\Nebraska Wranglers\"/>
    </mc:Choice>
  </mc:AlternateContent>
  <xr:revisionPtr revIDLastSave="0" documentId="13_ncr:1_{A61FE735-145F-4AB1-A85E-E678987165D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80-81 Player Stats" sheetId="1" r:id="rId1"/>
  </sheets>
  <definedNames>
    <definedName name="_xlnm.Print_Area" localSheetId="0">'80-81 Player Stats'!$A$1:$AN$53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48" i="1" l="1"/>
  <c r="AG48" i="1"/>
  <c r="AE48" i="1"/>
  <c r="AD48" i="1"/>
  <c r="AA48" i="1"/>
  <c r="X48" i="1"/>
  <c r="U48" i="1"/>
  <c r="T48" i="1"/>
  <c r="S48" i="1"/>
  <c r="P48" i="1"/>
  <c r="O48" i="1"/>
  <c r="M48" i="1"/>
  <c r="L48" i="1"/>
  <c r="I48" i="1"/>
  <c r="H48" i="1"/>
  <c r="F48" i="1"/>
  <c r="G48" i="1" s="1"/>
  <c r="AI21" i="1"/>
  <c r="AG21" i="1"/>
  <c r="AE21" i="1"/>
  <c r="AD21" i="1"/>
  <c r="AA21" i="1"/>
  <c r="X21" i="1"/>
  <c r="U21" i="1"/>
  <c r="T21" i="1"/>
  <c r="S21" i="1"/>
  <c r="P21" i="1"/>
  <c r="O21" i="1"/>
  <c r="M21" i="1"/>
  <c r="L21" i="1"/>
  <c r="I21" i="1"/>
  <c r="H21" i="1"/>
  <c r="F21" i="1"/>
  <c r="G49" i="1" l="1"/>
  <c r="H50" i="1" l="1"/>
  <c r="AF48" i="1"/>
  <c r="AB48" i="1"/>
  <c r="Y48" i="1"/>
  <c r="AI52" i="1"/>
  <c r="AI51" i="1"/>
  <c r="AI45" i="1"/>
  <c r="AF45" i="1"/>
  <c r="AB45" i="1"/>
  <c r="Y45" i="1"/>
  <c r="U45" i="1"/>
  <c r="V45" i="1" s="1"/>
  <c r="Q45" i="1"/>
  <c r="J45" i="1"/>
  <c r="G45" i="1"/>
  <c r="AI44" i="1"/>
  <c r="AF44" i="1"/>
  <c r="AB44" i="1"/>
  <c r="Y44" i="1"/>
  <c r="U44" i="1"/>
  <c r="V44" i="1" s="1"/>
  <c r="Q44" i="1"/>
  <c r="J44" i="1"/>
  <c r="G44" i="1"/>
  <c r="AI43" i="1"/>
  <c r="AJ43" i="1" s="1"/>
  <c r="AF43" i="1"/>
  <c r="AB43" i="1"/>
  <c r="Y43" i="1"/>
  <c r="U43" i="1"/>
  <c r="V43" i="1" s="1"/>
  <c r="Q43" i="1"/>
  <c r="J43" i="1"/>
  <c r="G43" i="1"/>
  <c r="AI42" i="1"/>
  <c r="AF42" i="1"/>
  <c r="AB42" i="1"/>
  <c r="Y42" i="1"/>
  <c r="U42" i="1"/>
  <c r="V42" i="1" s="1"/>
  <c r="Q42" i="1"/>
  <c r="J42" i="1"/>
  <c r="G42" i="1"/>
  <c r="AI41" i="1"/>
  <c r="AF41" i="1"/>
  <c r="AB41" i="1"/>
  <c r="Y41" i="1"/>
  <c r="U41" i="1"/>
  <c r="V41" i="1" s="1"/>
  <c r="Q41" i="1"/>
  <c r="J41" i="1"/>
  <c r="G41" i="1"/>
  <c r="AI40" i="1"/>
  <c r="AF40" i="1"/>
  <c r="AB40" i="1"/>
  <c r="Y40" i="1"/>
  <c r="U40" i="1"/>
  <c r="V40" i="1" s="1"/>
  <c r="Q40" i="1"/>
  <c r="J40" i="1"/>
  <c r="G40" i="1"/>
  <c r="AI39" i="1"/>
  <c r="AJ39" i="1" s="1"/>
  <c r="AF39" i="1"/>
  <c r="AB39" i="1"/>
  <c r="Y39" i="1"/>
  <c r="U39" i="1"/>
  <c r="V39" i="1" s="1"/>
  <c r="Q39" i="1"/>
  <c r="J39" i="1"/>
  <c r="G39" i="1"/>
  <c r="AI38" i="1"/>
  <c r="AJ38" i="1" s="1"/>
  <c r="AF38" i="1"/>
  <c r="AB38" i="1"/>
  <c r="Y38" i="1"/>
  <c r="U38" i="1"/>
  <c r="V38" i="1" s="1"/>
  <c r="Q38" i="1"/>
  <c r="J38" i="1"/>
  <c r="G38" i="1"/>
  <c r="AI37" i="1"/>
  <c r="AF37" i="1"/>
  <c r="AB37" i="1"/>
  <c r="Y37" i="1"/>
  <c r="U37" i="1"/>
  <c r="V37" i="1" s="1"/>
  <c r="Q37" i="1"/>
  <c r="J37" i="1"/>
  <c r="G37" i="1"/>
  <c r="AI36" i="1"/>
  <c r="AF36" i="1"/>
  <c r="AB36" i="1"/>
  <c r="Y36" i="1"/>
  <c r="U36" i="1"/>
  <c r="V36" i="1" s="1"/>
  <c r="Q36" i="1"/>
  <c r="J36" i="1"/>
  <c r="G36" i="1"/>
  <c r="AI35" i="1"/>
  <c r="AF35" i="1"/>
  <c r="AB35" i="1"/>
  <c r="Y35" i="1"/>
  <c r="U35" i="1"/>
  <c r="Q35" i="1"/>
  <c r="J35" i="1"/>
  <c r="G35" i="1"/>
  <c r="AF10" i="1"/>
  <c r="G12" i="1"/>
  <c r="AJ18" i="1"/>
  <c r="AI17" i="1"/>
  <c r="AI16" i="1"/>
  <c r="AJ16" i="1" s="1"/>
  <c r="AI15" i="1"/>
  <c r="AJ15" i="1" s="1"/>
  <c r="AI13" i="1"/>
  <c r="AJ13" i="1" s="1"/>
  <c r="AI11" i="1"/>
  <c r="AJ11" i="1" s="1"/>
  <c r="AI10" i="1"/>
  <c r="AI9" i="1"/>
  <c r="AJ9" i="1" s="1"/>
  <c r="AI8" i="1"/>
  <c r="AI7" i="1"/>
  <c r="AI6" i="1"/>
  <c r="AK36" i="1" l="1"/>
  <c r="J48" i="1"/>
  <c r="AJ8" i="1"/>
  <c r="AJ10" i="1"/>
  <c r="AJ12" i="1"/>
  <c r="AJ14" i="1"/>
  <c r="AJ17" i="1"/>
  <c r="AK37" i="1"/>
  <c r="AK42" i="1"/>
  <c r="AK44" i="1"/>
  <c r="AK45" i="1"/>
  <c r="V48" i="1"/>
  <c r="AK35" i="1"/>
  <c r="AK40" i="1"/>
  <c r="AK41" i="1"/>
  <c r="AK43" i="1"/>
  <c r="AK38" i="1"/>
  <c r="AJ37" i="1"/>
  <c r="AJ40" i="1"/>
  <c r="AJ42" i="1"/>
  <c r="AJ45" i="1"/>
  <c r="AJ36" i="1"/>
  <c r="AJ35" i="1"/>
  <c r="AK39" i="1"/>
  <c r="AJ41" i="1"/>
  <c r="AJ44" i="1"/>
  <c r="AI50" i="1"/>
  <c r="AI53" i="1" s="1"/>
  <c r="V35" i="1"/>
  <c r="Q48" i="1"/>
  <c r="AK48" i="1" l="1"/>
  <c r="AJ48" i="1"/>
  <c r="G22" i="1" l="1"/>
  <c r="H23" i="1" s="1"/>
  <c r="G5" i="1" l="1"/>
  <c r="J5" i="1"/>
  <c r="Q5" i="1"/>
  <c r="U5" i="1"/>
  <c r="V5" i="1" s="1"/>
  <c r="Y5" i="1"/>
  <c r="AB5" i="1"/>
  <c r="AF5" i="1"/>
  <c r="AJ5" i="1"/>
  <c r="G6" i="1"/>
  <c r="J6" i="1"/>
  <c r="Q6" i="1"/>
  <c r="U6" i="1"/>
  <c r="V6" i="1" s="1"/>
  <c r="Y6" i="1"/>
  <c r="AB6" i="1"/>
  <c r="AF6" i="1"/>
  <c r="AJ6" i="1"/>
  <c r="G7" i="1"/>
  <c r="J7" i="1"/>
  <c r="Q7" i="1"/>
  <c r="U7" i="1"/>
  <c r="V7" i="1" s="1"/>
  <c r="Y7" i="1"/>
  <c r="AB7" i="1"/>
  <c r="AF7" i="1"/>
  <c r="AK7" i="1"/>
  <c r="G8" i="1"/>
  <c r="J8" i="1"/>
  <c r="Q8" i="1"/>
  <c r="U8" i="1"/>
  <c r="Y8" i="1"/>
  <c r="AB8" i="1"/>
  <c r="AF8" i="1"/>
  <c r="G9" i="1"/>
  <c r="J9" i="1"/>
  <c r="Q9" i="1"/>
  <c r="U9" i="1"/>
  <c r="Y9" i="1"/>
  <c r="AB9" i="1"/>
  <c r="AF9" i="1"/>
  <c r="G10" i="1"/>
  <c r="J10" i="1"/>
  <c r="Q10" i="1"/>
  <c r="U10" i="1"/>
  <c r="Y10" i="1"/>
  <c r="AB10" i="1"/>
  <c r="G11" i="1"/>
  <c r="J11" i="1"/>
  <c r="Q11" i="1"/>
  <c r="U11" i="1"/>
  <c r="Y11" i="1"/>
  <c r="AB11" i="1"/>
  <c r="AF11" i="1"/>
  <c r="J12" i="1"/>
  <c r="Q12" i="1"/>
  <c r="U12" i="1"/>
  <c r="Y12" i="1"/>
  <c r="AB12" i="1"/>
  <c r="AF12" i="1"/>
  <c r="G13" i="1"/>
  <c r="J13" i="1"/>
  <c r="Q13" i="1"/>
  <c r="U13" i="1"/>
  <c r="Y13" i="1"/>
  <c r="AB13" i="1"/>
  <c r="AF13" i="1"/>
  <c r="G14" i="1"/>
  <c r="J14" i="1"/>
  <c r="Q14" i="1"/>
  <c r="U14" i="1"/>
  <c r="Y14" i="1"/>
  <c r="AB14" i="1"/>
  <c r="AF14" i="1"/>
  <c r="G15" i="1"/>
  <c r="J15" i="1"/>
  <c r="Q15" i="1"/>
  <c r="U15" i="1"/>
  <c r="Y15" i="1"/>
  <c r="AB15" i="1"/>
  <c r="AF15" i="1"/>
  <c r="G16" i="1"/>
  <c r="J16" i="1"/>
  <c r="Q16" i="1"/>
  <c r="U16" i="1"/>
  <c r="Y16" i="1"/>
  <c r="AB16" i="1"/>
  <c r="AF16" i="1"/>
  <c r="G17" i="1"/>
  <c r="J17" i="1"/>
  <c r="Q17" i="1"/>
  <c r="U17" i="1"/>
  <c r="Y17" i="1"/>
  <c r="AB17" i="1"/>
  <c r="AF17" i="1"/>
  <c r="G18" i="1"/>
  <c r="J18" i="1"/>
  <c r="Q18" i="1"/>
  <c r="U18" i="1"/>
  <c r="Y18" i="1"/>
  <c r="AB18" i="1"/>
  <c r="AF18" i="1"/>
  <c r="AI23" i="1"/>
  <c r="AI24" i="1"/>
  <c r="AI25" i="1"/>
  <c r="Y21" i="1"/>
  <c r="AB21" i="1"/>
  <c r="AF21" i="1"/>
  <c r="V18" i="1" l="1"/>
  <c r="AK18" i="1"/>
  <c r="V14" i="1"/>
  <c r="AK14" i="1"/>
  <c r="V15" i="1"/>
  <c r="AK15" i="1"/>
  <c r="V9" i="1"/>
  <c r="AK9" i="1"/>
  <c r="V16" i="1"/>
  <c r="AK16" i="1"/>
  <c r="V12" i="1"/>
  <c r="AK12" i="1"/>
  <c r="V10" i="1"/>
  <c r="AK10" i="1"/>
  <c r="V11" i="1"/>
  <c r="AK11" i="1"/>
  <c r="V8" i="1"/>
  <c r="AK8" i="1"/>
  <c r="V17" i="1"/>
  <c r="AK17" i="1"/>
  <c r="V13" i="1"/>
  <c r="AK13" i="1"/>
  <c r="AI26" i="1"/>
  <c r="AJ7" i="1"/>
  <c r="AK6" i="1"/>
  <c r="J21" i="1"/>
  <c r="Q21" i="1"/>
  <c r="AK5" i="1"/>
  <c r="V21" i="1"/>
  <c r="AK21" i="1" l="1"/>
  <c r="AJ21" i="1"/>
</calcChain>
</file>

<file path=xl/sharedStrings.xml><?xml version="1.0" encoding="utf-8"?>
<sst xmlns="http://schemas.openxmlformats.org/spreadsheetml/2006/main" count="274" uniqueCount="90">
  <si>
    <t>1980 - 81</t>
  </si>
  <si>
    <t>Team</t>
  </si>
  <si>
    <t>Player</t>
  </si>
  <si>
    <t>GP</t>
  </si>
  <si>
    <t>Min</t>
  </si>
  <si>
    <t>M.p.G</t>
  </si>
  <si>
    <t>FGM</t>
  </si>
  <si>
    <t>FGA</t>
  </si>
  <si>
    <t>FG %</t>
  </si>
  <si>
    <t>3FGM</t>
  </si>
  <si>
    <t>FTM</t>
  </si>
  <si>
    <t>FTA</t>
  </si>
  <si>
    <t>FT %</t>
  </si>
  <si>
    <t>Off Reb</t>
  </si>
  <si>
    <t>Def Reb</t>
  </si>
  <si>
    <t>Tot Reb</t>
  </si>
  <si>
    <t>Reb Avg</t>
  </si>
  <si>
    <t>Ast</t>
  </si>
  <si>
    <t>Ast Avg</t>
  </si>
  <si>
    <t>PF</t>
  </si>
  <si>
    <t>PF Avg</t>
  </si>
  <si>
    <t>Stl</t>
  </si>
  <si>
    <t>TO</t>
  </si>
  <si>
    <t>TO Avg</t>
  </si>
  <si>
    <t>BS</t>
  </si>
  <si>
    <t>PTS</t>
  </si>
  <si>
    <t>Avg</t>
  </si>
  <si>
    <t>Eff. Rat.</t>
  </si>
  <si>
    <t>College</t>
  </si>
  <si>
    <t>Ht.</t>
  </si>
  <si>
    <t>80 - 81</t>
  </si>
  <si>
    <t>Nebraska Wranglers</t>
  </si>
  <si>
    <t>Beasley, Genie</t>
  </si>
  <si>
    <t>No. Carolina State</t>
  </si>
  <si>
    <t>6'2"</t>
  </si>
  <si>
    <t>Chason, Carol</t>
  </si>
  <si>
    <t>Valdosta State</t>
  </si>
  <si>
    <t>5'7"</t>
  </si>
  <si>
    <t>Flora, Janet</t>
  </si>
  <si>
    <t>Towson State</t>
  </si>
  <si>
    <t>5'11"</t>
  </si>
  <si>
    <t>Greene, Vivian</t>
  </si>
  <si>
    <t>Norfolk State</t>
  </si>
  <si>
    <t>5'6"</t>
  </si>
  <si>
    <t>Jordan, Kim</t>
  </si>
  <si>
    <t>Ohio State</t>
  </si>
  <si>
    <t>5'10"</t>
  </si>
  <si>
    <t>Kocurek, Marie</t>
  </si>
  <si>
    <t>Wayland Baptist</t>
  </si>
  <si>
    <t>6'1"</t>
  </si>
  <si>
    <t>Kunzmann, Connie</t>
  </si>
  <si>
    <t>Lewis, Charlotte</t>
  </si>
  <si>
    <t>Illinois State</t>
  </si>
  <si>
    <t>Pope, Peggy</t>
  </si>
  <si>
    <t>Texas A &amp; M</t>
  </si>
  <si>
    <t>6'0"</t>
  </si>
  <si>
    <t>Taylor, Susan</t>
  </si>
  <si>
    <t>5'9"</t>
  </si>
  <si>
    <t>Walker, Rosie</t>
  </si>
  <si>
    <t>Stephen F. Austin</t>
  </si>
  <si>
    <t>Warlick, Holly</t>
  </si>
  <si>
    <t>Univ. of Tennessee</t>
  </si>
  <si>
    <t>Wright, Josephine</t>
  </si>
  <si>
    <t>Mid. Tennessee State</t>
  </si>
  <si>
    <t>------------</t>
  </si>
  <si>
    <t>No.</t>
  </si>
  <si>
    <t xml:space="preserve"> x 240</t>
  </si>
  <si>
    <t xml:space="preserve"> x 25</t>
  </si>
  <si>
    <t>3FGA</t>
  </si>
  <si>
    <t xml:space="preserve"> 2 pts</t>
  </si>
  <si>
    <t xml:space="preserve"> 3 pts</t>
  </si>
  <si>
    <t xml:space="preserve"> FTs</t>
  </si>
  <si>
    <t>TOTAL</t>
  </si>
  <si>
    <t>P</t>
  </si>
  <si>
    <t>1980 - 1981  Player Stats</t>
  </si>
  <si>
    <t>Wayne State</t>
  </si>
  <si>
    <t>So. Connecticut State</t>
  </si>
  <si>
    <t>Game totals = 3,463</t>
  </si>
  <si>
    <t>Adjustment</t>
  </si>
  <si>
    <t>1980 - 1981  Playoff  Stats</t>
  </si>
  <si>
    <t>Game totals = 641</t>
  </si>
  <si>
    <t>No FGA P-29</t>
  </si>
  <si>
    <t>No Rbs P-29</t>
  </si>
  <si>
    <t>No P-27/29</t>
  </si>
  <si>
    <t>No To-P29</t>
  </si>
  <si>
    <t>Rajcula, Jody</t>
  </si>
  <si>
    <t>Missing Information involves the 2 Playoffs vs Chicago</t>
  </si>
  <si>
    <t>5'5"</t>
  </si>
  <si>
    <t>Of Rb</t>
  </si>
  <si>
    <t>Df Rb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</si>
</sst>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0.0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b/>
      <u/>
      <sz val="9"/>
      <name val="Arial"/>
      <family val="2"/>
    </font>
    <font>
      <b/>
      <sz val="9"/>
      <color rgb="FF0000FF"/>
      <name val="Arial"/>
      <family val="2"/>
    </font>
    <font>
      <b/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6"/>
      <name val="Arial"/>
      <family val="2"/>
    </font>
    <font>
      <sz val="16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9"/>
      <name val="Calibri"/>
      <family val="2"/>
      <scheme val="minor"/>
    </font>
    <font>
      <sz val="9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9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164" fontId="1" fillId="0" borderId="0" xfId="0" applyNumberFormat="1" applyFont="1"/>
    <xf numFmtId="165" fontId="1" fillId="0" borderId="0" xfId="0" applyNumberFormat="1" applyFont="1"/>
    <xf numFmtId="166" fontId="1" fillId="0" borderId="0" xfId="0" applyNumberFormat="1" applyFont="1"/>
    <xf numFmtId="0" fontId="8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quotePrefix="1" applyFont="1"/>
    <xf numFmtId="164" fontId="1" fillId="0" borderId="0" xfId="0" quotePrefix="1" applyNumberFormat="1" applyFont="1"/>
    <xf numFmtId="166" fontId="1" fillId="0" borderId="0" xfId="0" quotePrefix="1" applyNumberFormat="1" applyFont="1"/>
    <xf numFmtId="165" fontId="1" fillId="0" borderId="0" xfId="0" quotePrefix="1" applyNumberFormat="1" applyFont="1"/>
    <xf numFmtId="0" fontId="5" fillId="0" borderId="0" xfId="0" applyFont="1" applyAlignment="1">
      <alignment horizontal="left"/>
    </xf>
    <xf numFmtId="3" fontId="5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center"/>
    </xf>
    <xf numFmtId="0" fontId="9" fillId="0" borderId="0" xfId="0" applyFont="1"/>
    <xf numFmtId="14" fontId="9" fillId="0" borderId="0" xfId="0" applyNumberFormat="1" applyFont="1"/>
    <xf numFmtId="0" fontId="9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164" fontId="3" fillId="2" borderId="0" xfId="0" applyNumberFormat="1" applyFont="1" applyFill="1"/>
    <xf numFmtId="2" fontId="3" fillId="2" borderId="0" xfId="0" applyNumberFormat="1" applyFont="1" applyFill="1"/>
    <xf numFmtId="165" fontId="3" fillId="2" borderId="0" xfId="0" applyNumberFormat="1" applyFont="1" applyFill="1"/>
    <xf numFmtId="0" fontId="3" fillId="2" borderId="0" xfId="0" applyFont="1" applyFill="1"/>
    <xf numFmtId="166" fontId="3" fillId="2" borderId="0" xfId="0" applyNumberFormat="1" applyFont="1" applyFill="1"/>
    <xf numFmtId="164" fontId="3" fillId="2" borderId="0" xfId="1" applyNumberFormat="1" applyFont="1" applyFill="1"/>
    <xf numFmtId="0" fontId="6" fillId="3" borderId="0" xfId="0" applyFont="1" applyFill="1" applyAlignment="1">
      <alignment horizontal="center"/>
    </xf>
    <xf numFmtId="0" fontId="1" fillId="3" borderId="0" xfId="0" applyFont="1" applyFill="1"/>
    <xf numFmtId="166" fontId="1" fillId="3" borderId="0" xfId="0" applyNumberFormat="1" applyFont="1" applyFill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65" fontId="3" fillId="0" borderId="0" xfId="0" applyNumberFormat="1" applyFont="1"/>
    <xf numFmtId="165" fontId="3" fillId="0" borderId="0" xfId="0" applyNumberFormat="1" applyFont="1" applyAlignment="1">
      <alignment horizontal="right"/>
    </xf>
    <xf numFmtId="0" fontId="11" fillId="0" borderId="0" xfId="0" applyFont="1"/>
    <xf numFmtId="14" fontId="4" fillId="0" borderId="0" xfId="0" applyNumberFormat="1" applyFont="1"/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164" fontId="4" fillId="0" borderId="0" xfId="0" applyNumberFormat="1" applyFont="1" applyAlignment="1">
      <alignment horizontal="right"/>
    </xf>
    <xf numFmtId="166" fontId="14" fillId="0" borderId="0" xfId="0" applyNumberFormat="1" applyFont="1" applyAlignment="1">
      <alignment horizontal="left"/>
    </xf>
    <xf numFmtId="166" fontId="15" fillId="0" borderId="0" xfId="0" applyNumberFormat="1" applyFont="1" applyAlignment="1">
      <alignment horizontal="center"/>
    </xf>
    <xf numFmtId="164" fontId="4" fillId="0" borderId="0" xfId="0" applyNumberFormat="1" applyFont="1"/>
    <xf numFmtId="2" fontId="4" fillId="0" borderId="0" xfId="0" applyNumberFormat="1" applyFont="1"/>
    <xf numFmtId="165" fontId="4" fillId="0" borderId="0" xfId="0" applyNumberFormat="1" applyFont="1"/>
    <xf numFmtId="0" fontId="4" fillId="3" borderId="0" xfId="0" applyFont="1" applyFill="1"/>
    <xf numFmtId="166" fontId="4" fillId="0" borderId="0" xfId="0" applyNumberFormat="1" applyFont="1"/>
    <xf numFmtId="0" fontId="12" fillId="0" borderId="0" xfId="0" applyFont="1" applyAlignment="1">
      <alignment horizontal="center"/>
    </xf>
    <xf numFmtId="0" fontId="16" fillId="0" borderId="0" xfId="0" applyFont="1"/>
    <xf numFmtId="164" fontId="1" fillId="0" borderId="0" xfId="1" applyNumberFormat="1" applyFont="1" applyFill="1"/>
    <xf numFmtId="164" fontId="4" fillId="0" borderId="0" xfId="1" applyNumberFormat="1" applyFont="1" applyFill="1"/>
    <xf numFmtId="164" fontId="5" fillId="0" borderId="0" xfId="1" applyNumberFormat="1" applyFont="1" applyFill="1"/>
    <xf numFmtId="164" fontId="13" fillId="0" borderId="0" xfId="0" applyNumberFormat="1" applyFont="1"/>
    <xf numFmtId="0" fontId="11" fillId="0" borderId="0" xfId="0" applyFont="1" applyAlignment="1">
      <alignment horizontal="center"/>
    </xf>
    <xf numFmtId="0" fontId="18" fillId="0" borderId="0" xfId="0" applyFont="1"/>
    <xf numFmtId="0" fontId="19" fillId="0" borderId="0" xfId="0" applyFont="1"/>
    <xf numFmtId="0" fontId="3" fillId="0" borderId="0" xfId="1" applyNumberFormat="1" applyFont="1" applyFill="1" applyBorder="1" applyAlignment="1">
      <alignment horizontal="center"/>
    </xf>
    <xf numFmtId="0" fontId="17" fillId="0" borderId="0" xfId="0" applyFont="1"/>
    <xf numFmtId="164" fontId="16" fillId="0" borderId="0" xfId="1" applyNumberFormat="1" applyFont="1" applyFill="1"/>
    <xf numFmtId="0" fontId="16" fillId="0" borderId="0" xfId="0" applyFont="1" applyAlignment="1">
      <alignment horizontal="center"/>
    </xf>
    <xf numFmtId="166" fontId="4" fillId="0" borderId="0" xfId="0" applyNumberFormat="1" applyFont="1" applyAlignment="1">
      <alignment horizontal="center"/>
    </xf>
    <xf numFmtId="164" fontId="19" fillId="0" borderId="0" xfId="0" applyNumberFormat="1" applyFont="1"/>
    <xf numFmtId="2" fontId="19" fillId="0" borderId="0" xfId="0" applyNumberFormat="1" applyFont="1"/>
    <xf numFmtId="0" fontId="20" fillId="0" borderId="0" xfId="0" applyFont="1"/>
    <xf numFmtId="0" fontId="21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/>
    <xf numFmtId="0" fontId="24" fillId="0" borderId="0" xfId="0" applyFont="1"/>
    <xf numFmtId="0" fontId="4" fillId="4" borderId="0" xfId="0" applyFont="1" applyFill="1" applyAlignment="1">
      <alignment horizontal="center"/>
    </xf>
    <xf numFmtId="0" fontId="4" fillId="4" borderId="0" xfId="0" applyFont="1" applyFill="1"/>
    <xf numFmtId="164" fontId="4" fillId="4" borderId="0" xfId="0" applyNumberFormat="1" applyFont="1" applyFill="1"/>
    <xf numFmtId="2" fontId="4" fillId="4" borderId="0" xfId="0" applyNumberFormat="1" applyFont="1" applyFill="1"/>
    <xf numFmtId="165" fontId="4" fillId="4" borderId="0" xfId="0" applyNumberFormat="1" applyFont="1" applyFill="1"/>
    <xf numFmtId="166" fontId="4" fillId="4" borderId="0" xfId="0" applyNumberFormat="1" applyFont="1" applyFill="1"/>
    <xf numFmtId="0" fontId="18" fillId="4" borderId="0" xfId="0" applyFont="1" applyFill="1"/>
    <xf numFmtId="0" fontId="24" fillId="4" borderId="0" xfId="0" applyFont="1" applyFill="1"/>
    <xf numFmtId="0" fontId="19" fillId="4" borderId="0" xfId="0" applyFont="1" applyFill="1"/>
    <xf numFmtId="0" fontId="4" fillId="5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60"/>
  <sheetViews>
    <sheetView tabSelected="1" workbookViewId="0">
      <selection activeCell="S19" sqref="S19"/>
    </sheetView>
  </sheetViews>
  <sheetFormatPr defaultRowHeight="14.4" x14ac:dyDescent="0.3"/>
  <cols>
    <col min="1" max="1" width="7.77734375" customWidth="1"/>
    <col min="2" max="2" width="16.21875" customWidth="1"/>
    <col min="3" max="3" width="15.44140625" customWidth="1"/>
    <col min="4" max="4" width="5.44140625" customWidth="1"/>
    <col min="5" max="5" width="5.5546875" customWidth="1"/>
    <col min="6" max="7" width="6.77734375" customWidth="1"/>
    <col min="8" max="8" width="7.109375" customWidth="1"/>
    <col min="9" max="9" width="6.77734375" customWidth="1"/>
    <col min="10" max="10" width="6.88671875" customWidth="1"/>
    <col min="11" max="11" width="1.5546875" customWidth="1"/>
    <col min="12" max="12" width="5.77734375" customWidth="1"/>
    <col min="13" max="13" width="7.44140625" customWidth="1"/>
    <col min="14" max="14" width="1.5546875" customWidth="1"/>
    <col min="15" max="15" width="6.109375" customWidth="1"/>
    <col min="16" max="16" width="6.77734375" customWidth="1"/>
    <col min="17" max="17" width="7" customWidth="1"/>
    <col min="18" max="18" width="1.5546875" customWidth="1"/>
    <col min="19" max="19" width="6.77734375" customWidth="1"/>
    <col min="20" max="20" width="7.21875" customWidth="1"/>
    <col min="21" max="21" width="7" customWidth="1"/>
    <col min="22" max="22" width="8.44140625" customWidth="1"/>
    <col min="23" max="23" width="1.5546875" customWidth="1"/>
    <col min="24" max="24" width="5.44140625" customWidth="1"/>
    <col min="25" max="25" width="6.77734375" customWidth="1"/>
    <col min="26" max="26" width="1.5546875" customWidth="1"/>
    <col min="27" max="27" width="6" customWidth="1"/>
    <col min="28" max="28" width="6.77734375" customWidth="1"/>
    <col min="29" max="29" width="1.5546875" customWidth="1"/>
    <col min="30" max="30" width="6.109375" customWidth="1"/>
    <col min="31" max="31" width="5.6640625" customWidth="1"/>
    <col min="32" max="32" width="6.77734375" customWidth="1"/>
    <col min="33" max="33" width="5.33203125" customWidth="1"/>
    <col min="34" max="34" width="1.5546875" customWidth="1"/>
    <col min="35" max="35" width="7.44140625" customWidth="1"/>
    <col min="36" max="36" width="6.5546875" customWidth="1"/>
    <col min="37" max="37" width="7.44140625" customWidth="1"/>
    <col min="38" max="38" width="1.5546875" customWidth="1"/>
    <col min="39" max="39" width="16.21875" customWidth="1"/>
    <col min="40" max="40" width="6.44140625" customWidth="1"/>
    <col min="41" max="41" width="3.5546875" customWidth="1"/>
    <col min="42" max="42" width="6.21875" bestFit="1" customWidth="1"/>
    <col min="44" max="44" width="10" customWidth="1"/>
    <col min="45" max="45" width="7.77734375" customWidth="1"/>
    <col min="46" max="46" width="10.77734375" customWidth="1"/>
    <col min="47" max="47" width="6.44140625" customWidth="1"/>
    <col min="48" max="48" width="6.77734375" customWidth="1"/>
    <col min="49" max="49" width="10.44140625" customWidth="1"/>
    <col min="50" max="50" width="7.44140625" customWidth="1"/>
    <col min="51" max="51" width="17.5546875" customWidth="1"/>
    <col min="52" max="52" width="9" customWidth="1"/>
    <col min="53" max="53" width="16.5546875" customWidth="1"/>
    <col min="54" max="54" width="9" customWidth="1"/>
    <col min="55" max="55" width="7.5546875" customWidth="1"/>
    <col min="56" max="56" width="5.88671875" customWidth="1"/>
    <col min="57" max="57" width="11.21875" customWidth="1"/>
    <col min="58" max="58" width="4.77734375" customWidth="1"/>
    <col min="59" max="59" width="4.21875" customWidth="1"/>
    <col min="60" max="60" width="7.109375" customWidth="1"/>
    <col min="61" max="61" width="6.6640625" customWidth="1"/>
    <col min="62" max="62" width="6.77734375" customWidth="1"/>
    <col min="63" max="63" width="3.5546875" customWidth="1"/>
    <col min="64" max="64" width="12" customWidth="1"/>
    <col min="65" max="65" width="5" customWidth="1"/>
    <col min="66" max="66" width="4.77734375" customWidth="1"/>
    <col min="67" max="67" width="7.44140625" customWidth="1"/>
    <col min="68" max="68" width="7.5546875" customWidth="1"/>
    <col min="69" max="69" width="7" customWidth="1"/>
    <col min="70" max="70" width="3.5546875" customWidth="1"/>
    <col min="72" max="73" width="5.77734375" customWidth="1"/>
    <col min="74" max="74" width="7" customWidth="1"/>
    <col min="75" max="76" width="7.21875" customWidth="1"/>
  </cols>
  <sheetData>
    <row r="1" spans="1:79" ht="21" x14ac:dyDescent="0.4">
      <c r="A1" s="72" t="s">
        <v>31</v>
      </c>
      <c r="B1" s="73"/>
      <c r="C1" s="72"/>
      <c r="D1" s="72" t="s">
        <v>74</v>
      </c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1:79" x14ac:dyDescent="0.3">
      <c r="A2" s="1"/>
      <c r="B2" s="80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74"/>
      <c r="BF2" s="74"/>
      <c r="BG2" s="1"/>
      <c r="BH2" s="1"/>
      <c r="BI2" s="1"/>
      <c r="BJ2" s="1"/>
      <c r="BK2" s="1"/>
      <c r="BL2" s="1"/>
      <c r="BM2" s="1"/>
      <c r="BN2" s="1"/>
      <c r="BO2" s="1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</row>
    <row r="3" spans="1:79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3"/>
      <c r="AR3" s="1"/>
      <c r="AS3" s="1"/>
      <c r="AT3" s="23"/>
      <c r="AU3" s="1"/>
      <c r="AV3" s="1"/>
      <c r="AW3" s="1"/>
      <c r="AX3" s="1"/>
      <c r="AY3" s="1"/>
      <c r="AZ3" s="58"/>
      <c r="BA3" s="1"/>
      <c r="BB3" s="1"/>
      <c r="BC3" s="1"/>
      <c r="BD3" s="1"/>
      <c r="BE3" s="1"/>
      <c r="BF3" s="1"/>
      <c r="BG3" s="1"/>
      <c r="BH3" s="3"/>
      <c r="BI3" s="1"/>
      <c r="BJ3" s="5"/>
      <c r="BK3" s="1"/>
      <c r="BL3" s="5"/>
      <c r="BM3" s="5"/>
      <c r="BN3" s="5"/>
      <c r="BO3" s="1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</row>
    <row r="4" spans="1:79" x14ac:dyDescent="0.3">
      <c r="A4" s="6" t="s">
        <v>0</v>
      </c>
      <c r="B4" s="7" t="s">
        <v>1</v>
      </c>
      <c r="C4" s="7" t="s">
        <v>2</v>
      </c>
      <c r="D4" s="7" t="s">
        <v>65</v>
      </c>
      <c r="E4" s="7" t="s">
        <v>3</v>
      </c>
      <c r="F4" s="7" t="s">
        <v>4</v>
      </c>
      <c r="G4" s="7" t="s">
        <v>5</v>
      </c>
      <c r="H4" s="7" t="s">
        <v>6</v>
      </c>
      <c r="I4" s="7" t="s">
        <v>7</v>
      </c>
      <c r="J4" s="7" t="s">
        <v>8</v>
      </c>
      <c r="K4" s="35"/>
      <c r="L4" s="7" t="s">
        <v>9</v>
      </c>
      <c r="M4" s="7" t="s">
        <v>68</v>
      </c>
      <c r="N4" s="35"/>
      <c r="O4" s="7" t="s">
        <v>10</v>
      </c>
      <c r="P4" s="7" t="s">
        <v>11</v>
      </c>
      <c r="Q4" s="7" t="s">
        <v>12</v>
      </c>
      <c r="R4" s="35"/>
      <c r="S4" s="7" t="s">
        <v>88</v>
      </c>
      <c r="T4" s="7" t="s">
        <v>89</v>
      </c>
      <c r="U4" s="7" t="s">
        <v>15</v>
      </c>
      <c r="V4" s="7" t="s">
        <v>16</v>
      </c>
      <c r="W4" s="35"/>
      <c r="X4" s="7" t="s">
        <v>17</v>
      </c>
      <c r="Y4" s="7" t="s">
        <v>18</v>
      </c>
      <c r="Z4" s="35"/>
      <c r="AA4" s="7" t="s">
        <v>19</v>
      </c>
      <c r="AB4" s="7" t="s">
        <v>20</v>
      </c>
      <c r="AC4" s="35"/>
      <c r="AD4" s="7" t="s">
        <v>21</v>
      </c>
      <c r="AE4" s="7" t="s">
        <v>22</v>
      </c>
      <c r="AF4" s="7" t="s">
        <v>23</v>
      </c>
      <c r="AG4" s="7" t="s">
        <v>24</v>
      </c>
      <c r="AH4" s="35"/>
      <c r="AI4" s="7" t="s">
        <v>25</v>
      </c>
      <c r="AJ4" s="7" t="s">
        <v>26</v>
      </c>
      <c r="AK4" s="7" t="s">
        <v>27</v>
      </c>
      <c r="AL4" s="1"/>
      <c r="AM4" s="7" t="s">
        <v>28</v>
      </c>
      <c r="AN4" s="7" t="s">
        <v>29</v>
      </c>
      <c r="AO4" s="1"/>
      <c r="AP4" s="8"/>
      <c r="AQ4" s="8"/>
      <c r="AR4" s="9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1"/>
      <c r="BE4" s="38"/>
      <c r="BF4" s="38"/>
      <c r="BG4" s="38"/>
      <c r="BH4" s="38"/>
      <c r="BI4" s="38"/>
      <c r="BJ4" s="38"/>
      <c r="BK4" s="75"/>
      <c r="BR4" s="38"/>
      <c r="BY4" s="42"/>
      <c r="BZ4" s="42"/>
      <c r="CA4" s="42"/>
    </row>
    <row r="5" spans="1:79" ht="16.95" customHeight="1" x14ac:dyDescent="0.3">
      <c r="A5" s="15" t="s">
        <v>30</v>
      </c>
      <c r="B5" s="3" t="s">
        <v>31</v>
      </c>
      <c r="C5" s="3" t="s">
        <v>32</v>
      </c>
      <c r="D5" s="15">
        <v>34</v>
      </c>
      <c r="E5" s="3">
        <v>36</v>
      </c>
      <c r="F5" s="51">
        <v>720</v>
      </c>
      <c r="G5" s="52">
        <f t="shared" ref="G5:G18" si="0">+F5/E5</f>
        <v>20</v>
      </c>
      <c r="H5" s="3">
        <v>110</v>
      </c>
      <c r="I5" s="3">
        <v>294</v>
      </c>
      <c r="J5" s="53">
        <f t="shared" ref="J5:J18" si="1">+H5/I5</f>
        <v>0.37414965986394561</v>
      </c>
      <c r="K5" s="54"/>
      <c r="L5" s="3">
        <v>1</v>
      </c>
      <c r="M5" s="3">
        <v>1</v>
      </c>
      <c r="N5" s="54"/>
      <c r="O5" s="3">
        <v>58</v>
      </c>
      <c r="P5" s="3">
        <v>86</v>
      </c>
      <c r="Q5" s="53">
        <f t="shared" ref="Q5:Q18" si="2">+O5/P5</f>
        <v>0.67441860465116277</v>
      </c>
      <c r="R5" s="54"/>
      <c r="S5" s="3">
        <v>46</v>
      </c>
      <c r="T5" s="3">
        <v>99</v>
      </c>
      <c r="U5" s="3">
        <f t="shared" ref="U5:U18" si="3">SUM(S5:T5)</f>
        <v>145</v>
      </c>
      <c r="V5" s="52">
        <f t="shared" ref="V5:V18" si="4">+U5/E5</f>
        <v>4.0277777777777777</v>
      </c>
      <c r="W5" s="54"/>
      <c r="X5" s="3">
        <v>56</v>
      </c>
      <c r="Y5" s="52">
        <f t="shared" ref="Y5:Y18" si="5">+X5/E5</f>
        <v>1.5555555555555556</v>
      </c>
      <c r="Z5" s="54"/>
      <c r="AA5" s="3">
        <v>61</v>
      </c>
      <c r="AB5" s="55">
        <f t="shared" ref="AB5:AB18" si="6">+AA5/E5</f>
        <v>1.6944444444444444</v>
      </c>
      <c r="AC5" s="54"/>
      <c r="AD5" s="3">
        <v>26</v>
      </c>
      <c r="AE5" s="3">
        <v>61</v>
      </c>
      <c r="AF5" s="52">
        <f t="shared" ref="AF5:AF18" si="7">+AE5/E5</f>
        <v>1.6944444444444444</v>
      </c>
      <c r="AG5" s="3">
        <v>22</v>
      </c>
      <c r="AH5" s="54"/>
      <c r="AI5" s="3">
        <v>284</v>
      </c>
      <c r="AJ5" s="52">
        <f t="shared" ref="AJ5:AJ7" si="8">+AI5/E5</f>
        <v>7.8888888888888893</v>
      </c>
      <c r="AK5" s="53">
        <f t="shared" ref="AK5:AK7" si="9">(+(AI5)+(U5)+(2*X5)+(AD5)-(AE5))/F5</f>
        <v>0.70277777777777772</v>
      </c>
      <c r="AL5" s="3"/>
      <c r="AM5" s="3" t="s">
        <v>33</v>
      </c>
      <c r="AN5" s="3" t="s">
        <v>34</v>
      </c>
      <c r="AO5" s="1"/>
      <c r="AP5" s="15"/>
      <c r="AQ5" s="3"/>
      <c r="AR5" s="43"/>
      <c r="AS5" s="15"/>
      <c r="AT5" s="13"/>
      <c r="AU5" s="3"/>
      <c r="AV5" s="3"/>
      <c r="AW5" s="3"/>
      <c r="AX5" s="15"/>
      <c r="AY5" s="3"/>
      <c r="AZ5" s="59"/>
      <c r="BA5" s="3"/>
      <c r="BB5" s="3"/>
      <c r="BC5" s="15"/>
      <c r="BD5" s="1"/>
      <c r="BE5" s="76"/>
      <c r="BF5" s="15"/>
      <c r="BG5" s="15"/>
      <c r="BH5" s="53"/>
      <c r="BI5" s="15"/>
      <c r="BJ5" s="15"/>
      <c r="BK5" s="20"/>
      <c r="BR5" s="47"/>
      <c r="BY5" s="42"/>
      <c r="BZ5" s="42"/>
      <c r="CA5" s="42"/>
    </row>
    <row r="6" spans="1:79" ht="16.95" customHeight="1" x14ac:dyDescent="0.3">
      <c r="A6" s="82" t="s">
        <v>30</v>
      </c>
      <c r="B6" s="83" t="s">
        <v>31</v>
      </c>
      <c r="C6" s="83" t="s">
        <v>35</v>
      </c>
      <c r="D6" s="82">
        <v>10</v>
      </c>
      <c r="E6" s="83">
        <v>36</v>
      </c>
      <c r="F6" s="84">
        <v>1355</v>
      </c>
      <c r="G6" s="85">
        <f t="shared" si="0"/>
        <v>37.638888888888886</v>
      </c>
      <c r="H6" s="83">
        <v>191</v>
      </c>
      <c r="I6" s="83">
        <v>375</v>
      </c>
      <c r="J6" s="86">
        <f t="shared" si="1"/>
        <v>0.5093333333333333</v>
      </c>
      <c r="K6" s="83"/>
      <c r="L6" s="83">
        <v>0</v>
      </c>
      <c r="M6" s="83">
        <v>1</v>
      </c>
      <c r="N6" s="83"/>
      <c r="O6" s="83">
        <v>96</v>
      </c>
      <c r="P6" s="83">
        <v>116</v>
      </c>
      <c r="Q6" s="86">
        <f t="shared" si="2"/>
        <v>0.82758620689655171</v>
      </c>
      <c r="R6" s="83"/>
      <c r="S6" s="83">
        <v>71</v>
      </c>
      <c r="T6" s="83">
        <v>97</v>
      </c>
      <c r="U6" s="83">
        <f t="shared" si="3"/>
        <v>168</v>
      </c>
      <c r="V6" s="85">
        <f t="shared" si="4"/>
        <v>4.666666666666667</v>
      </c>
      <c r="W6" s="83"/>
      <c r="X6" s="83">
        <v>79</v>
      </c>
      <c r="Y6" s="85">
        <f t="shared" si="5"/>
        <v>2.1944444444444446</v>
      </c>
      <c r="Z6" s="83"/>
      <c r="AA6" s="83">
        <v>86</v>
      </c>
      <c r="AB6" s="87">
        <f t="shared" si="6"/>
        <v>2.3888888888888888</v>
      </c>
      <c r="AC6" s="83" t="s">
        <v>73</v>
      </c>
      <c r="AD6" s="83">
        <v>96</v>
      </c>
      <c r="AE6" s="83">
        <v>89</v>
      </c>
      <c r="AF6" s="85">
        <f t="shared" si="7"/>
        <v>2.4722222222222223</v>
      </c>
      <c r="AG6" s="83">
        <v>2</v>
      </c>
      <c r="AH6" s="83"/>
      <c r="AI6" s="83">
        <f t="shared" ref="AI6:AI17" si="10">+(2*H6)+(1*L6)+(O6)</f>
        <v>478</v>
      </c>
      <c r="AJ6" s="85">
        <f t="shared" si="8"/>
        <v>13.277777777777779</v>
      </c>
      <c r="AK6" s="86">
        <f t="shared" si="9"/>
        <v>0.5985239852398524</v>
      </c>
      <c r="AL6" s="83"/>
      <c r="AM6" s="83" t="s">
        <v>36</v>
      </c>
      <c r="AN6" s="83" t="s">
        <v>37</v>
      </c>
      <c r="AO6" s="1"/>
      <c r="AP6" s="15"/>
      <c r="AQ6" s="3"/>
      <c r="AR6" s="43"/>
      <c r="AS6" s="15"/>
      <c r="AT6" s="3"/>
      <c r="AU6" s="3"/>
      <c r="AV6" s="3"/>
      <c r="AW6" s="13"/>
      <c r="AX6" s="15"/>
      <c r="AY6" s="3"/>
      <c r="AZ6" s="59"/>
      <c r="BA6" s="3"/>
      <c r="BB6" s="3"/>
      <c r="BC6" s="15"/>
      <c r="BD6" s="1"/>
      <c r="BE6" s="3"/>
      <c r="BF6" s="15"/>
      <c r="BG6" s="15"/>
      <c r="BH6" s="53"/>
      <c r="BI6" s="15"/>
      <c r="BJ6" s="15"/>
      <c r="BK6" s="3"/>
      <c r="BR6" s="47"/>
      <c r="BY6" s="42"/>
      <c r="BZ6" s="42"/>
      <c r="CA6" s="42"/>
    </row>
    <row r="7" spans="1:79" ht="16.95" customHeight="1" x14ac:dyDescent="0.3">
      <c r="A7" s="15" t="s">
        <v>30</v>
      </c>
      <c r="B7" s="3" t="s">
        <v>31</v>
      </c>
      <c r="C7" s="3" t="s">
        <v>38</v>
      </c>
      <c r="D7" s="15">
        <v>32</v>
      </c>
      <c r="E7" s="3">
        <v>29</v>
      </c>
      <c r="F7" s="51">
        <v>395</v>
      </c>
      <c r="G7" s="52">
        <f t="shared" si="0"/>
        <v>13.620689655172415</v>
      </c>
      <c r="H7" s="3">
        <v>63</v>
      </c>
      <c r="I7" s="3">
        <v>153</v>
      </c>
      <c r="J7" s="53">
        <f t="shared" si="1"/>
        <v>0.41176470588235292</v>
      </c>
      <c r="K7" s="54"/>
      <c r="L7" s="3">
        <v>0</v>
      </c>
      <c r="M7" s="3">
        <v>1</v>
      </c>
      <c r="N7" s="54"/>
      <c r="O7" s="3">
        <v>27</v>
      </c>
      <c r="P7" s="3">
        <v>39</v>
      </c>
      <c r="Q7" s="53">
        <f t="shared" si="2"/>
        <v>0.69230769230769229</v>
      </c>
      <c r="R7" s="54"/>
      <c r="S7" s="3">
        <v>19</v>
      </c>
      <c r="T7" s="3">
        <v>27</v>
      </c>
      <c r="U7" s="3">
        <f t="shared" si="3"/>
        <v>46</v>
      </c>
      <c r="V7" s="52">
        <f t="shared" si="4"/>
        <v>1.5862068965517242</v>
      </c>
      <c r="W7" s="54"/>
      <c r="X7" s="3">
        <v>42</v>
      </c>
      <c r="Y7" s="52">
        <f t="shared" si="5"/>
        <v>1.4482758620689655</v>
      </c>
      <c r="Z7" s="54"/>
      <c r="AA7" s="3">
        <v>47</v>
      </c>
      <c r="AB7" s="55">
        <f t="shared" si="6"/>
        <v>1.6206896551724137</v>
      </c>
      <c r="AC7" s="54"/>
      <c r="AD7" s="3">
        <v>21</v>
      </c>
      <c r="AE7" s="3">
        <v>61</v>
      </c>
      <c r="AF7" s="52">
        <f t="shared" si="7"/>
        <v>2.103448275862069</v>
      </c>
      <c r="AG7" s="3">
        <v>4</v>
      </c>
      <c r="AH7" s="54"/>
      <c r="AI7" s="3">
        <f t="shared" si="10"/>
        <v>153</v>
      </c>
      <c r="AJ7" s="52">
        <f t="shared" si="8"/>
        <v>5.2758620689655169</v>
      </c>
      <c r="AK7" s="53">
        <f t="shared" si="9"/>
        <v>0.61518987341772147</v>
      </c>
      <c r="AL7" s="3"/>
      <c r="AM7" s="3" t="s">
        <v>39</v>
      </c>
      <c r="AN7" s="3" t="s">
        <v>40</v>
      </c>
      <c r="AO7" s="1"/>
      <c r="AP7" s="15"/>
      <c r="AQ7" s="3"/>
      <c r="AR7" s="43"/>
      <c r="AS7" s="15"/>
      <c r="AT7" s="3"/>
      <c r="AU7" s="3"/>
      <c r="AV7" s="3"/>
      <c r="AW7" s="13"/>
      <c r="AX7" s="15"/>
      <c r="AY7" s="3"/>
      <c r="AZ7" s="59"/>
      <c r="BA7" s="3"/>
      <c r="BB7" s="3"/>
      <c r="BC7" s="15"/>
      <c r="BD7" s="1"/>
      <c r="BE7" s="3"/>
      <c r="BF7" s="15"/>
      <c r="BG7" s="15"/>
      <c r="BH7" s="53"/>
      <c r="BI7" s="15"/>
      <c r="BJ7" s="15"/>
      <c r="BK7" s="3"/>
      <c r="BR7" s="47"/>
      <c r="BY7" s="42"/>
      <c r="BZ7" s="42"/>
      <c r="CA7" s="42"/>
    </row>
    <row r="8" spans="1:79" ht="16.95" customHeight="1" x14ac:dyDescent="0.3">
      <c r="A8" s="82" t="s">
        <v>30</v>
      </c>
      <c r="B8" s="83" t="s">
        <v>31</v>
      </c>
      <c r="C8" s="83" t="s">
        <v>41</v>
      </c>
      <c r="D8" s="82">
        <v>14</v>
      </c>
      <c r="E8" s="83">
        <v>36</v>
      </c>
      <c r="F8" s="84">
        <v>410</v>
      </c>
      <c r="G8" s="85">
        <f t="shared" si="0"/>
        <v>11.388888888888889</v>
      </c>
      <c r="H8" s="83">
        <v>78</v>
      </c>
      <c r="I8" s="83">
        <v>212</v>
      </c>
      <c r="J8" s="86">
        <f t="shared" si="1"/>
        <v>0.36792452830188677</v>
      </c>
      <c r="K8" s="83"/>
      <c r="L8" s="83">
        <v>1</v>
      </c>
      <c r="M8" s="83">
        <v>14</v>
      </c>
      <c r="N8" s="83"/>
      <c r="O8" s="83">
        <v>28</v>
      </c>
      <c r="P8" s="83">
        <v>42</v>
      </c>
      <c r="Q8" s="86">
        <f t="shared" si="2"/>
        <v>0.66666666666666663</v>
      </c>
      <c r="R8" s="83"/>
      <c r="S8" s="83">
        <v>17</v>
      </c>
      <c r="T8" s="83">
        <v>40</v>
      </c>
      <c r="U8" s="83">
        <f t="shared" si="3"/>
        <v>57</v>
      </c>
      <c r="V8" s="85">
        <f t="shared" si="4"/>
        <v>1.5833333333333333</v>
      </c>
      <c r="W8" s="83"/>
      <c r="X8" s="83">
        <v>26</v>
      </c>
      <c r="Y8" s="85">
        <f t="shared" si="5"/>
        <v>0.72222222222222221</v>
      </c>
      <c r="Z8" s="83"/>
      <c r="AA8" s="83">
        <v>53</v>
      </c>
      <c r="AB8" s="87">
        <f t="shared" si="6"/>
        <v>1.4722222222222223</v>
      </c>
      <c r="AC8" s="83"/>
      <c r="AD8" s="83">
        <v>20</v>
      </c>
      <c r="AE8" s="83">
        <v>32</v>
      </c>
      <c r="AF8" s="85">
        <f t="shared" si="7"/>
        <v>0.88888888888888884</v>
      </c>
      <c r="AG8" s="83"/>
      <c r="AH8" s="83"/>
      <c r="AI8" s="83">
        <f t="shared" si="10"/>
        <v>185</v>
      </c>
      <c r="AJ8" s="85">
        <f t="shared" ref="AJ8:AJ18" si="11">+AI8/E8</f>
        <v>5.1388888888888893</v>
      </c>
      <c r="AK8" s="86">
        <f t="shared" ref="AK8:AK18" si="12">(+(AI8)+(U8)+(2*X8)+(AD8)-(AE8))/F8</f>
        <v>0.68780487804878043</v>
      </c>
      <c r="AL8" s="88"/>
      <c r="AM8" s="89" t="s">
        <v>42</v>
      </c>
      <c r="AN8" s="90" t="s">
        <v>87</v>
      </c>
      <c r="AO8" s="63"/>
      <c r="AP8" s="15"/>
      <c r="AQ8" s="3"/>
      <c r="AR8" s="43"/>
      <c r="AS8" s="15"/>
      <c r="AT8" s="3"/>
      <c r="AU8" s="3"/>
      <c r="AV8" s="3"/>
      <c r="AW8" s="13"/>
      <c r="AX8" s="15"/>
      <c r="AY8" s="3"/>
      <c r="AZ8" s="59"/>
      <c r="BA8" s="3"/>
      <c r="BB8" s="3"/>
      <c r="BC8" s="15"/>
      <c r="BD8" s="1"/>
      <c r="BE8" s="3"/>
      <c r="BF8" s="15"/>
      <c r="BG8" s="15"/>
      <c r="BH8" s="53"/>
      <c r="BI8" s="15"/>
      <c r="BJ8" s="15"/>
      <c r="BK8" s="3"/>
      <c r="BR8" s="47"/>
      <c r="BY8" s="42"/>
      <c r="BZ8" s="42"/>
      <c r="CA8" s="42"/>
    </row>
    <row r="9" spans="1:79" ht="16.95" customHeight="1" x14ac:dyDescent="0.3">
      <c r="A9" s="15" t="s">
        <v>30</v>
      </c>
      <c r="B9" s="3" t="s">
        <v>31</v>
      </c>
      <c r="C9" s="3" t="s">
        <v>44</v>
      </c>
      <c r="D9" s="15">
        <v>30</v>
      </c>
      <c r="E9" s="3">
        <v>21</v>
      </c>
      <c r="F9" s="51">
        <v>229</v>
      </c>
      <c r="G9" s="52">
        <f t="shared" si="0"/>
        <v>10.904761904761905</v>
      </c>
      <c r="H9" s="3">
        <v>39</v>
      </c>
      <c r="I9" s="3">
        <v>96</v>
      </c>
      <c r="J9" s="53">
        <f t="shared" si="1"/>
        <v>0.40625</v>
      </c>
      <c r="K9" s="54"/>
      <c r="L9" s="3">
        <v>0</v>
      </c>
      <c r="M9" s="3">
        <v>1</v>
      </c>
      <c r="N9" s="54"/>
      <c r="O9" s="3">
        <v>7</v>
      </c>
      <c r="P9" s="3">
        <v>15</v>
      </c>
      <c r="Q9" s="53">
        <f t="shared" si="2"/>
        <v>0.46666666666666667</v>
      </c>
      <c r="R9" s="54"/>
      <c r="S9" s="3">
        <v>19</v>
      </c>
      <c r="T9" s="3">
        <v>27</v>
      </c>
      <c r="U9" s="3">
        <f t="shared" si="3"/>
        <v>46</v>
      </c>
      <c r="V9" s="52">
        <f t="shared" si="4"/>
        <v>2.1904761904761907</v>
      </c>
      <c r="W9" s="54"/>
      <c r="X9" s="3">
        <v>19</v>
      </c>
      <c r="Y9" s="52">
        <f t="shared" si="5"/>
        <v>0.90476190476190477</v>
      </c>
      <c r="Z9" s="54"/>
      <c r="AA9" s="3">
        <v>21</v>
      </c>
      <c r="AB9" s="55">
        <f t="shared" si="6"/>
        <v>1</v>
      </c>
      <c r="AC9" s="54"/>
      <c r="AD9" s="3">
        <v>11</v>
      </c>
      <c r="AE9" s="3">
        <v>22</v>
      </c>
      <c r="AF9" s="52">
        <f t="shared" si="7"/>
        <v>1.0476190476190477</v>
      </c>
      <c r="AG9" s="3">
        <v>2</v>
      </c>
      <c r="AH9" s="54"/>
      <c r="AI9" s="3">
        <f t="shared" si="10"/>
        <v>85</v>
      </c>
      <c r="AJ9" s="52">
        <f t="shared" si="11"/>
        <v>4.0476190476190474</v>
      </c>
      <c r="AK9" s="53">
        <f t="shared" si="12"/>
        <v>0.68995633187772931</v>
      </c>
      <c r="AL9" s="3"/>
      <c r="AM9" s="3" t="s">
        <v>45</v>
      </c>
      <c r="AN9" s="3" t="s">
        <v>46</v>
      </c>
      <c r="AO9" s="1"/>
      <c r="AP9" s="15"/>
      <c r="AQ9" s="3"/>
      <c r="AR9" s="43"/>
      <c r="AS9" s="15"/>
      <c r="AT9" s="3"/>
      <c r="AU9" s="3"/>
      <c r="AV9" s="3"/>
      <c r="AW9" s="13"/>
      <c r="AX9" s="15"/>
      <c r="AY9" s="3"/>
      <c r="AZ9" s="59"/>
      <c r="BA9" s="3"/>
      <c r="BB9" s="3"/>
      <c r="BC9" s="15"/>
      <c r="BD9" s="1"/>
      <c r="BE9" s="3"/>
      <c r="BF9" s="15"/>
      <c r="BG9" s="15"/>
      <c r="BH9" s="53"/>
      <c r="BI9" s="15"/>
      <c r="BJ9" s="15"/>
      <c r="BK9" s="3"/>
      <c r="BR9" s="47"/>
      <c r="BY9" s="42"/>
      <c r="BZ9" s="42"/>
      <c r="CA9" s="42"/>
    </row>
    <row r="10" spans="1:79" ht="16.95" customHeight="1" x14ac:dyDescent="0.3">
      <c r="A10" s="82" t="s">
        <v>30</v>
      </c>
      <c r="B10" s="83" t="s">
        <v>31</v>
      </c>
      <c r="C10" s="83" t="s">
        <v>47</v>
      </c>
      <c r="D10" s="82">
        <v>52</v>
      </c>
      <c r="E10" s="83">
        <v>11</v>
      </c>
      <c r="F10" s="84">
        <v>163</v>
      </c>
      <c r="G10" s="85">
        <f t="shared" si="0"/>
        <v>14.818181818181818</v>
      </c>
      <c r="H10" s="83">
        <v>41</v>
      </c>
      <c r="I10" s="83">
        <v>76</v>
      </c>
      <c r="J10" s="86">
        <f t="shared" si="1"/>
        <v>0.53947368421052633</v>
      </c>
      <c r="K10" s="83"/>
      <c r="L10" s="83"/>
      <c r="M10" s="83"/>
      <c r="N10" s="83"/>
      <c r="O10" s="83">
        <v>11</v>
      </c>
      <c r="P10" s="83">
        <v>14</v>
      </c>
      <c r="Q10" s="86">
        <f t="shared" si="2"/>
        <v>0.7857142857142857</v>
      </c>
      <c r="R10" s="83"/>
      <c r="S10" s="83">
        <v>12</v>
      </c>
      <c r="T10" s="83">
        <v>15</v>
      </c>
      <c r="U10" s="83">
        <f t="shared" si="3"/>
        <v>27</v>
      </c>
      <c r="V10" s="85">
        <f t="shared" si="4"/>
        <v>2.4545454545454546</v>
      </c>
      <c r="W10" s="83"/>
      <c r="X10" s="83">
        <v>7</v>
      </c>
      <c r="Y10" s="85">
        <f t="shared" si="5"/>
        <v>0.63636363636363635</v>
      </c>
      <c r="Z10" s="83"/>
      <c r="AA10" s="83">
        <v>32</v>
      </c>
      <c r="AB10" s="87">
        <f t="shared" si="6"/>
        <v>2.9090909090909092</v>
      </c>
      <c r="AC10" s="83"/>
      <c r="AD10" s="83">
        <v>4</v>
      </c>
      <c r="AE10" s="83">
        <v>24</v>
      </c>
      <c r="AF10" s="85">
        <f t="shared" si="7"/>
        <v>2.1818181818181817</v>
      </c>
      <c r="AG10" s="83">
        <v>5</v>
      </c>
      <c r="AH10" s="83"/>
      <c r="AI10" s="83">
        <f t="shared" si="10"/>
        <v>93</v>
      </c>
      <c r="AJ10" s="85">
        <f t="shared" si="11"/>
        <v>8.454545454545455</v>
      </c>
      <c r="AK10" s="86">
        <f t="shared" si="12"/>
        <v>0.69938650306748462</v>
      </c>
      <c r="AL10" s="83"/>
      <c r="AM10" s="83" t="s">
        <v>48</v>
      </c>
      <c r="AN10" s="83" t="s">
        <v>49</v>
      </c>
      <c r="AO10" s="1"/>
      <c r="AP10" s="15"/>
      <c r="AQ10" s="3"/>
      <c r="AR10" s="43"/>
      <c r="AS10" s="15"/>
      <c r="AT10" s="13"/>
      <c r="AU10" s="3"/>
      <c r="AV10" s="3"/>
      <c r="AW10" s="3"/>
      <c r="AX10" s="15"/>
      <c r="AY10" s="3"/>
      <c r="AZ10" s="59"/>
      <c r="BA10" s="3"/>
      <c r="BB10" s="3"/>
      <c r="BC10" s="15"/>
      <c r="BD10" s="1"/>
      <c r="BE10" s="76"/>
      <c r="BF10" s="15"/>
      <c r="BG10" s="15"/>
      <c r="BH10" s="53"/>
      <c r="BI10" s="15"/>
      <c r="BJ10" s="15"/>
      <c r="BK10" s="5"/>
      <c r="BR10" s="48"/>
      <c r="BY10" s="42"/>
      <c r="BZ10" s="42"/>
      <c r="CA10" s="42"/>
    </row>
    <row r="11" spans="1:79" ht="16.95" customHeight="1" x14ac:dyDescent="0.3">
      <c r="A11" s="15" t="s">
        <v>30</v>
      </c>
      <c r="B11" s="3" t="s">
        <v>31</v>
      </c>
      <c r="C11" s="3" t="s">
        <v>50</v>
      </c>
      <c r="D11" s="15">
        <v>44</v>
      </c>
      <c r="E11" s="3">
        <v>20</v>
      </c>
      <c r="F11" s="51">
        <v>215</v>
      </c>
      <c r="G11" s="52">
        <f t="shared" si="0"/>
        <v>10.75</v>
      </c>
      <c r="H11" s="3">
        <v>18</v>
      </c>
      <c r="I11" s="3">
        <v>48</v>
      </c>
      <c r="J11" s="53">
        <f t="shared" si="1"/>
        <v>0.375</v>
      </c>
      <c r="K11" s="54"/>
      <c r="L11" s="3"/>
      <c r="M11" s="3"/>
      <c r="N11" s="54"/>
      <c r="O11" s="3">
        <v>34</v>
      </c>
      <c r="P11" s="3">
        <v>50</v>
      </c>
      <c r="Q11" s="53">
        <f t="shared" si="2"/>
        <v>0.68</v>
      </c>
      <c r="R11" s="54"/>
      <c r="S11" s="3">
        <v>21</v>
      </c>
      <c r="T11" s="3">
        <v>34</v>
      </c>
      <c r="U11" s="3">
        <f t="shared" si="3"/>
        <v>55</v>
      </c>
      <c r="V11" s="52">
        <f t="shared" si="4"/>
        <v>2.75</v>
      </c>
      <c r="W11" s="54"/>
      <c r="X11" s="3">
        <v>12</v>
      </c>
      <c r="Y11" s="52">
        <f t="shared" si="5"/>
        <v>0.6</v>
      </c>
      <c r="Z11" s="54"/>
      <c r="AA11" s="3">
        <v>32</v>
      </c>
      <c r="AB11" s="55">
        <f t="shared" si="6"/>
        <v>1.6</v>
      </c>
      <c r="AC11" s="54"/>
      <c r="AD11" s="3">
        <v>12</v>
      </c>
      <c r="AE11" s="3">
        <v>10</v>
      </c>
      <c r="AF11" s="52">
        <f t="shared" si="7"/>
        <v>0.5</v>
      </c>
      <c r="AG11" s="3">
        <v>3</v>
      </c>
      <c r="AH11" s="54"/>
      <c r="AI11" s="3">
        <f t="shared" si="10"/>
        <v>70</v>
      </c>
      <c r="AJ11" s="52">
        <f t="shared" si="11"/>
        <v>3.5</v>
      </c>
      <c r="AK11" s="53">
        <f t="shared" si="12"/>
        <v>0.70232558139534884</v>
      </c>
      <c r="AL11" s="63"/>
      <c r="AM11" s="81" t="s">
        <v>75</v>
      </c>
      <c r="AN11" s="64" t="s">
        <v>49</v>
      </c>
      <c r="AO11" s="63"/>
      <c r="AP11" s="15"/>
      <c r="AQ11" s="3"/>
      <c r="AR11" s="43"/>
      <c r="AS11" s="15"/>
      <c r="AT11" s="3"/>
      <c r="AU11" s="3"/>
      <c r="AV11" s="3"/>
      <c r="AW11" s="13"/>
      <c r="AX11" s="15"/>
      <c r="AY11" s="3"/>
      <c r="AZ11" s="59"/>
      <c r="BA11" s="3"/>
      <c r="BB11" s="3"/>
      <c r="BC11" s="15"/>
      <c r="BD11" s="1"/>
      <c r="BE11" s="3"/>
      <c r="BF11" s="15"/>
      <c r="BG11" s="15"/>
      <c r="BH11" s="53"/>
      <c r="BI11" s="15"/>
      <c r="BJ11" s="15"/>
      <c r="BK11" s="3"/>
      <c r="BR11" s="47"/>
      <c r="BY11" s="42"/>
      <c r="BZ11" s="42"/>
      <c r="CA11" s="42"/>
    </row>
    <row r="12" spans="1:79" ht="16.95" customHeight="1" x14ac:dyDescent="0.3">
      <c r="A12" s="82" t="s">
        <v>30</v>
      </c>
      <c r="B12" s="83" t="s">
        <v>31</v>
      </c>
      <c r="C12" s="83" t="s">
        <v>51</v>
      </c>
      <c r="D12" s="82">
        <v>50</v>
      </c>
      <c r="E12" s="83">
        <v>35</v>
      </c>
      <c r="F12" s="84">
        <v>900</v>
      </c>
      <c r="G12" s="84">
        <f t="shared" si="0"/>
        <v>25.714285714285715</v>
      </c>
      <c r="H12" s="83">
        <v>151</v>
      </c>
      <c r="I12" s="83">
        <v>331</v>
      </c>
      <c r="J12" s="86">
        <f t="shared" si="1"/>
        <v>0.45619335347432022</v>
      </c>
      <c r="K12" s="83"/>
      <c r="L12" s="83"/>
      <c r="M12" s="83"/>
      <c r="N12" s="83"/>
      <c r="O12" s="83">
        <v>47</v>
      </c>
      <c r="P12" s="83">
        <v>68</v>
      </c>
      <c r="Q12" s="86">
        <f t="shared" si="2"/>
        <v>0.69117647058823528</v>
      </c>
      <c r="R12" s="83"/>
      <c r="S12" s="83">
        <v>59</v>
      </c>
      <c r="T12" s="83">
        <v>190</v>
      </c>
      <c r="U12" s="83">
        <f t="shared" si="3"/>
        <v>249</v>
      </c>
      <c r="V12" s="85">
        <f t="shared" si="4"/>
        <v>7.1142857142857139</v>
      </c>
      <c r="W12" s="83"/>
      <c r="X12" s="83">
        <v>38</v>
      </c>
      <c r="Y12" s="85">
        <f t="shared" si="5"/>
        <v>1.0857142857142856</v>
      </c>
      <c r="Z12" s="83"/>
      <c r="AA12" s="83">
        <v>111</v>
      </c>
      <c r="AB12" s="87">
        <f t="shared" si="6"/>
        <v>3.1714285714285713</v>
      </c>
      <c r="AC12" s="83"/>
      <c r="AD12" s="83">
        <v>26</v>
      </c>
      <c r="AE12" s="83">
        <v>62</v>
      </c>
      <c r="AF12" s="85">
        <f t="shared" si="7"/>
        <v>1.7714285714285714</v>
      </c>
      <c r="AG12" s="83">
        <v>36</v>
      </c>
      <c r="AH12" s="83"/>
      <c r="AI12" s="83">
        <v>343</v>
      </c>
      <c r="AJ12" s="85">
        <f t="shared" si="11"/>
        <v>9.8000000000000007</v>
      </c>
      <c r="AK12" s="86">
        <f t="shared" si="12"/>
        <v>0.70222222222222219</v>
      </c>
      <c r="AL12" s="83"/>
      <c r="AM12" s="83" t="s">
        <v>52</v>
      </c>
      <c r="AN12" s="83" t="s">
        <v>34</v>
      </c>
      <c r="AO12" s="1"/>
      <c r="AP12" s="15"/>
      <c r="AQ12" s="3"/>
      <c r="AR12" s="43"/>
      <c r="AS12" s="15"/>
      <c r="AT12" s="13"/>
      <c r="AU12" s="3"/>
      <c r="AV12" s="3"/>
      <c r="AW12" s="3"/>
      <c r="AX12" s="15"/>
      <c r="AY12" s="3"/>
      <c r="AZ12" s="59"/>
      <c r="BA12" s="3"/>
      <c r="BB12" s="3"/>
      <c r="BC12" s="15"/>
      <c r="BD12" s="1"/>
      <c r="BE12" s="3"/>
      <c r="BF12" s="15"/>
      <c r="BG12" s="15"/>
      <c r="BH12" s="53"/>
      <c r="BI12" s="15"/>
      <c r="BJ12" s="15"/>
      <c r="BK12" s="3"/>
      <c r="BR12" s="47"/>
      <c r="BY12" s="42"/>
      <c r="BZ12" s="42"/>
      <c r="CA12" s="42"/>
    </row>
    <row r="13" spans="1:79" ht="16.95" customHeight="1" x14ac:dyDescent="0.3">
      <c r="A13" s="15" t="s">
        <v>30</v>
      </c>
      <c r="B13" s="3" t="s">
        <v>31</v>
      </c>
      <c r="C13" s="3" t="s">
        <v>53</v>
      </c>
      <c r="D13" s="15">
        <v>20</v>
      </c>
      <c r="E13" s="3">
        <v>17</v>
      </c>
      <c r="F13" s="51">
        <v>70</v>
      </c>
      <c r="G13" s="52">
        <f t="shared" si="0"/>
        <v>4.117647058823529</v>
      </c>
      <c r="H13" s="3">
        <v>11</v>
      </c>
      <c r="I13" s="3">
        <v>26</v>
      </c>
      <c r="J13" s="53">
        <f t="shared" si="1"/>
        <v>0.42307692307692307</v>
      </c>
      <c r="K13" s="54"/>
      <c r="L13" s="3"/>
      <c r="M13" s="3"/>
      <c r="N13" s="54"/>
      <c r="O13" s="3">
        <v>7</v>
      </c>
      <c r="P13" s="3">
        <v>10</v>
      </c>
      <c r="Q13" s="53">
        <f t="shared" si="2"/>
        <v>0.7</v>
      </c>
      <c r="R13" s="54"/>
      <c r="S13" s="3">
        <v>6</v>
      </c>
      <c r="T13" s="3">
        <v>11</v>
      </c>
      <c r="U13" s="3">
        <f t="shared" si="3"/>
        <v>17</v>
      </c>
      <c r="V13" s="52">
        <f t="shared" si="4"/>
        <v>1</v>
      </c>
      <c r="W13" s="54"/>
      <c r="X13" s="3">
        <v>2</v>
      </c>
      <c r="Y13" s="52">
        <f t="shared" si="5"/>
        <v>0.11764705882352941</v>
      </c>
      <c r="Z13" s="54"/>
      <c r="AA13" s="3">
        <v>11</v>
      </c>
      <c r="AB13" s="55">
        <f t="shared" si="6"/>
        <v>0.6470588235294118</v>
      </c>
      <c r="AC13" s="54"/>
      <c r="AD13" s="3">
        <v>6</v>
      </c>
      <c r="AE13" s="3">
        <v>10</v>
      </c>
      <c r="AF13" s="52">
        <f t="shared" si="7"/>
        <v>0.58823529411764708</v>
      </c>
      <c r="AG13" s="3">
        <v>1</v>
      </c>
      <c r="AH13" s="54"/>
      <c r="AI13" s="3">
        <f t="shared" si="10"/>
        <v>29</v>
      </c>
      <c r="AJ13" s="52">
        <f t="shared" si="11"/>
        <v>1.7058823529411764</v>
      </c>
      <c r="AK13" s="53">
        <f t="shared" si="12"/>
        <v>0.65714285714285714</v>
      </c>
      <c r="AL13" s="3"/>
      <c r="AM13" s="3" t="s">
        <v>54</v>
      </c>
      <c r="AN13" s="3" t="s">
        <v>55</v>
      </c>
      <c r="AO13" s="1"/>
      <c r="AP13" s="15"/>
      <c r="AQ13" s="3"/>
      <c r="AR13" s="43"/>
      <c r="AS13" s="15"/>
      <c r="AT13" s="13"/>
      <c r="AU13" s="3"/>
      <c r="AV13" s="3"/>
      <c r="AW13" s="3"/>
      <c r="AX13" s="15"/>
      <c r="AY13" s="3"/>
      <c r="AZ13" s="59"/>
      <c r="BA13" s="3"/>
      <c r="BB13" s="3"/>
      <c r="BC13" s="15"/>
      <c r="BD13" s="1"/>
      <c r="BE13" s="3"/>
      <c r="BF13" s="15"/>
      <c r="BG13" s="15"/>
      <c r="BH13" s="53"/>
      <c r="BI13" s="15"/>
      <c r="BJ13" s="15"/>
      <c r="BK13" s="3"/>
      <c r="BR13" s="47"/>
      <c r="BY13" s="42"/>
      <c r="BZ13" s="42"/>
      <c r="CA13" s="42"/>
    </row>
    <row r="14" spans="1:79" ht="16.95" customHeight="1" x14ac:dyDescent="0.3">
      <c r="A14" s="82" t="s">
        <v>30</v>
      </c>
      <c r="B14" s="83" t="s">
        <v>31</v>
      </c>
      <c r="C14" s="83" t="s">
        <v>85</v>
      </c>
      <c r="D14" s="91"/>
      <c r="E14" s="83">
        <v>5</v>
      </c>
      <c r="F14" s="84">
        <v>38</v>
      </c>
      <c r="G14" s="85">
        <f t="shared" si="0"/>
        <v>7.6</v>
      </c>
      <c r="H14" s="83">
        <v>0</v>
      </c>
      <c r="I14" s="83">
        <v>1</v>
      </c>
      <c r="J14" s="86">
        <f t="shared" si="1"/>
        <v>0</v>
      </c>
      <c r="K14" s="83"/>
      <c r="L14" s="83"/>
      <c r="M14" s="83"/>
      <c r="N14" s="83"/>
      <c r="O14" s="83">
        <v>1</v>
      </c>
      <c r="P14" s="83">
        <v>3</v>
      </c>
      <c r="Q14" s="86">
        <f t="shared" si="2"/>
        <v>0.33333333333333331</v>
      </c>
      <c r="R14" s="83"/>
      <c r="S14" s="83">
        <v>0</v>
      </c>
      <c r="T14" s="83">
        <v>3</v>
      </c>
      <c r="U14" s="83">
        <f t="shared" si="3"/>
        <v>3</v>
      </c>
      <c r="V14" s="85">
        <f t="shared" si="4"/>
        <v>0.6</v>
      </c>
      <c r="W14" s="83"/>
      <c r="X14" s="83">
        <v>0</v>
      </c>
      <c r="Y14" s="85">
        <f t="shared" si="5"/>
        <v>0</v>
      </c>
      <c r="Z14" s="83"/>
      <c r="AA14" s="83">
        <v>4</v>
      </c>
      <c r="AB14" s="87">
        <f t="shared" si="6"/>
        <v>0.8</v>
      </c>
      <c r="AC14" s="83"/>
      <c r="AD14" s="83">
        <v>0</v>
      </c>
      <c r="AE14" s="83">
        <v>3</v>
      </c>
      <c r="AF14" s="85">
        <f t="shared" si="7"/>
        <v>0.6</v>
      </c>
      <c r="AG14" s="83">
        <v>0</v>
      </c>
      <c r="AH14" s="83"/>
      <c r="AI14" s="83">
        <v>3</v>
      </c>
      <c r="AJ14" s="85">
        <f t="shared" si="11"/>
        <v>0.6</v>
      </c>
      <c r="AK14" s="86">
        <f t="shared" si="12"/>
        <v>7.8947368421052627E-2</v>
      </c>
      <c r="AL14" s="83"/>
      <c r="AM14" s="83" t="s">
        <v>76</v>
      </c>
      <c r="AN14" s="83" t="s">
        <v>49</v>
      </c>
      <c r="AO14" s="1"/>
      <c r="AP14" s="15"/>
      <c r="AQ14" s="3"/>
      <c r="AR14" s="43"/>
      <c r="AS14" s="15"/>
      <c r="AT14" s="3"/>
      <c r="AU14" s="3"/>
      <c r="AV14" s="3"/>
      <c r="AW14" s="13"/>
      <c r="AX14" s="15"/>
      <c r="AY14" s="3"/>
      <c r="AZ14" s="59"/>
      <c r="BA14" s="3"/>
      <c r="BB14" s="3"/>
      <c r="BC14" s="15"/>
      <c r="BD14" s="1"/>
      <c r="BE14" s="3"/>
      <c r="BF14" s="15"/>
      <c r="BG14" s="15"/>
      <c r="BH14" s="53"/>
      <c r="BI14" s="15"/>
      <c r="BJ14" s="15"/>
      <c r="BK14" s="3"/>
      <c r="BR14" s="47"/>
      <c r="BY14" s="42"/>
      <c r="BZ14" s="42"/>
      <c r="CA14" s="42"/>
    </row>
    <row r="15" spans="1:79" ht="16.95" customHeight="1" x14ac:dyDescent="0.3">
      <c r="A15" s="15" t="s">
        <v>30</v>
      </c>
      <c r="B15" s="3" t="s">
        <v>31</v>
      </c>
      <c r="C15" s="3" t="s">
        <v>56</v>
      </c>
      <c r="D15" s="15">
        <v>24</v>
      </c>
      <c r="E15" s="3">
        <v>36</v>
      </c>
      <c r="F15" s="51">
        <v>1095</v>
      </c>
      <c r="G15" s="52">
        <f t="shared" si="0"/>
        <v>30.416666666666668</v>
      </c>
      <c r="H15" s="3">
        <v>157</v>
      </c>
      <c r="I15" s="3">
        <v>373</v>
      </c>
      <c r="J15" s="53">
        <f t="shared" si="1"/>
        <v>0.42091152815013405</v>
      </c>
      <c r="K15" s="54"/>
      <c r="L15" s="3"/>
      <c r="M15" s="3"/>
      <c r="N15" s="54"/>
      <c r="O15" s="3">
        <v>83</v>
      </c>
      <c r="P15" s="3">
        <v>154</v>
      </c>
      <c r="Q15" s="53">
        <f t="shared" si="2"/>
        <v>0.53896103896103897</v>
      </c>
      <c r="R15" s="54"/>
      <c r="S15" s="3">
        <v>79</v>
      </c>
      <c r="T15" s="3">
        <v>113</v>
      </c>
      <c r="U15" s="3">
        <f t="shared" si="3"/>
        <v>192</v>
      </c>
      <c r="V15" s="52">
        <f t="shared" si="4"/>
        <v>5.333333333333333</v>
      </c>
      <c r="W15" s="54"/>
      <c r="X15" s="3">
        <v>79</v>
      </c>
      <c r="Y15" s="52">
        <f t="shared" si="5"/>
        <v>2.1944444444444446</v>
      </c>
      <c r="Z15" s="54"/>
      <c r="AA15" s="3">
        <v>120</v>
      </c>
      <c r="AB15" s="55">
        <f t="shared" si="6"/>
        <v>3.3333333333333335</v>
      </c>
      <c r="AC15" s="54"/>
      <c r="AD15" s="3">
        <v>49</v>
      </c>
      <c r="AE15" s="3">
        <v>99</v>
      </c>
      <c r="AF15" s="52">
        <f t="shared" si="7"/>
        <v>2.75</v>
      </c>
      <c r="AG15" s="3">
        <v>3</v>
      </c>
      <c r="AH15" s="54"/>
      <c r="AI15" s="3">
        <f t="shared" si="10"/>
        <v>397</v>
      </c>
      <c r="AJ15" s="52">
        <f t="shared" si="11"/>
        <v>11.027777777777779</v>
      </c>
      <c r="AK15" s="53">
        <f t="shared" si="12"/>
        <v>0.63652968036529678</v>
      </c>
      <c r="AL15" s="3"/>
      <c r="AM15" s="3" t="s">
        <v>36</v>
      </c>
      <c r="AN15" s="3" t="s">
        <v>57</v>
      </c>
      <c r="AO15" s="1"/>
      <c r="AP15" s="15"/>
      <c r="AQ15" s="3"/>
      <c r="AR15" s="43"/>
      <c r="AS15" s="15"/>
      <c r="AT15" s="3"/>
      <c r="AU15" s="3"/>
      <c r="AV15" s="3"/>
      <c r="AW15" s="13"/>
      <c r="AX15" s="15"/>
      <c r="AY15" s="3"/>
      <c r="AZ15" s="59"/>
      <c r="BA15" s="3"/>
      <c r="BB15" s="3"/>
      <c r="BC15" s="15"/>
      <c r="BD15" s="1"/>
      <c r="BE15" s="1"/>
      <c r="BF15" s="1"/>
      <c r="BG15" s="1"/>
      <c r="BH15" s="1"/>
      <c r="BI15" s="14"/>
      <c r="BJ15" s="14"/>
      <c r="BK15" s="1"/>
      <c r="BR15" s="1"/>
      <c r="BY15" s="42"/>
      <c r="BZ15" s="42"/>
      <c r="CA15" s="42"/>
    </row>
    <row r="16" spans="1:79" ht="16.95" customHeight="1" x14ac:dyDescent="0.3">
      <c r="A16" s="82" t="s">
        <v>30</v>
      </c>
      <c r="B16" s="83" t="s">
        <v>31</v>
      </c>
      <c r="C16" s="83" t="s">
        <v>58</v>
      </c>
      <c r="D16" s="82">
        <v>40</v>
      </c>
      <c r="E16" s="83">
        <v>36</v>
      </c>
      <c r="F16" s="84">
        <v>1365</v>
      </c>
      <c r="G16" s="85">
        <f t="shared" si="0"/>
        <v>37.916666666666664</v>
      </c>
      <c r="H16" s="83">
        <v>323</v>
      </c>
      <c r="I16" s="83">
        <v>504</v>
      </c>
      <c r="J16" s="86">
        <f t="shared" si="1"/>
        <v>0.64087301587301593</v>
      </c>
      <c r="K16" s="83"/>
      <c r="L16" s="83"/>
      <c r="M16" s="83"/>
      <c r="N16" s="83"/>
      <c r="O16" s="83">
        <v>283</v>
      </c>
      <c r="P16" s="83">
        <v>382</v>
      </c>
      <c r="Q16" s="86">
        <f t="shared" si="2"/>
        <v>0.74083769633507857</v>
      </c>
      <c r="R16" s="83"/>
      <c r="S16" s="83">
        <v>185</v>
      </c>
      <c r="T16" s="83">
        <v>302</v>
      </c>
      <c r="U16" s="83">
        <f t="shared" si="3"/>
        <v>487</v>
      </c>
      <c r="V16" s="85">
        <f t="shared" si="4"/>
        <v>13.527777777777779</v>
      </c>
      <c r="W16" s="83"/>
      <c r="X16" s="83">
        <v>68</v>
      </c>
      <c r="Y16" s="85">
        <f t="shared" si="5"/>
        <v>1.8888888888888888</v>
      </c>
      <c r="Z16" s="83"/>
      <c r="AA16" s="83">
        <v>132</v>
      </c>
      <c r="AB16" s="87">
        <f t="shared" si="6"/>
        <v>3.6666666666666665</v>
      </c>
      <c r="AC16" s="83"/>
      <c r="AD16" s="83">
        <v>44</v>
      </c>
      <c r="AE16" s="83">
        <v>165</v>
      </c>
      <c r="AF16" s="85">
        <f t="shared" si="7"/>
        <v>4.583333333333333</v>
      </c>
      <c r="AG16" s="83">
        <v>10</v>
      </c>
      <c r="AH16" s="83"/>
      <c r="AI16" s="83">
        <f t="shared" si="10"/>
        <v>929</v>
      </c>
      <c r="AJ16" s="85">
        <f t="shared" si="11"/>
        <v>25.805555555555557</v>
      </c>
      <c r="AK16" s="86">
        <f t="shared" si="12"/>
        <v>1.0483516483516484</v>
      </c>
      <c r="AL16" s="83"/>
      <c r="AM16" s="83" t="s">
        <v>59</v>
      </c>
      <c r="AN16" s="83" t="s">
        <v>49</v>
      </c>
      <c r="AO16" s="1"/>
      <c r="AP16" s="15"/>
      <c r="AQ16" s="3"/>
      <c r="AR16" s="43"/>
      <c r="AS16" s="15"/>
      <c r="AT16" s="3"/>
      <c r="AU16" s="3"/>
      <c r="AV16" s="3"/>
      <c r="AW16" s="13"/>
      <c r="AX16" s="15"/>
      <c r="AY16" s="3"/>
      <c r="AZ16" s="59"/>
      <c r="BA16" s="3"/>
      <c r="BB16" s="3"/>
      <c r="BC16" s="15"/>
      <c r="BD16" s="1"/>
      <c r="BE16" s="38"/>
      <c r="BF16" s="38"/>
      <c r="BG16" s="38"/>
      <c r="BH16" s="40"/>
      <c r="BI16" s="65"/>
      <c r="BJ16" s="65"/>
      <c r="BK16" s="1"/>
      <c r="BR16" s="1"/>
      <c r="BY16" s="42"/>
      <c r="BZ16" s="42"/>
      <c r="CA16" s="42"/>
    </row>
    <row r="17" spans="1:79" ht="16.95" customHeight="1" x14ac:dyDescent="0.3">
      <c r="A17" s="15" t="s">
        <v>30</v>
      </c>
      <c r="B17" s="3" t="s">
        <v>31</v>
      </c>
      <c r="C17" s="3" t="s">
        <v>60</v>
      </c>
      <c r="D17" s="15">
        <v>22</v>
      </c>
      <c r="E17" s="3">
        <v>36</v>
      </c>
      <c r="F17" s="51">
        <v>1180</v>
      </c>
      <c r="G17" s="52">
        <f t="shared" si="0"/>
        <v>32.777777777777779</v>
      </c>
      <c r="H17" s="3">
        <v>103</v>
      </c>
      <c r="I17" s="3">
        <v>272</v>
      </c>
      <c r="J17" s="53">
        <f t="shared" si="1"/>
        <v>0.37867647058823528</v>
      </c>
      <c r="K17" s="54"/>
      <c r="L17" s="3">
        <v>0</v>
      </c>
      <c r="M17" s="3">
        <v>6</v>
      </c>
      <c r="N17" s="54"/>
      <c r="O17" s="3">
        <v>57</v>
      </c>
      <c r="P17" s="3">
        <v>88</v>
      </c>
      <c r="Q17" s="53">
        <f t="shared" si="2"/>
        <v>0.64772727272727271</v>
      </c>
      <c r="R17" s="54"/>
      <c r="S17" s="3">
        <v>22</v>
      </c>
      <c r="T17" s="3">
        <v>79</v>
      </c>
      <c r="U17" s="3">
        <f t="shared" si="3"/>
        <v>101</v>
      </c>
      <c r="V17" s="52">
        <f t="shared" si="4"/>
        <v>2.8055555555555554</v>
      </c>
      <c r="W17" s="54"/>
      <c r="X17" s="3">
        <v>181</v>
      </c>
      <c r="Y17" s="52">
        <f t="shared" si="5"/>
        <v>5.0277777777777777</v>
      </c>
      <c r="Z17" s="54"/>
      <c r="AA17" s="3">
        <v>71</v>
      </c>
      <c r="AB17" s="55">
        <f t="shared" si="6"/>
        <v>1.9722222222222223</v>
      </c>
      <c r="AC17" s="54"/>
      <c r="AD17" s="3">
        <v>70</v>
      </c>
      <c r="AE17" s="3">
        <v>138</v>
      </c>
      <c r="AF17" s="52">
        <f t="shared" si="7"/>
        <v>3.8333333333333335</v>
      </c>
      <c r="AG17" s="3">
        <v>9</v>
      </c>
      <c r="AH17" s="54"/>
      <c r="AI17" s="3">
        <f t="shared" si="10"/>
        <v>263</v>
      </c>
      <c r="AJ17" s="52">
        <f t="shared" si="11"/>
        <v>7.3055555555555554</v>
      </c>
      <c r="AK17" s="53">
        <f t="shared" si="12"/>
        <v>0.55762711864406778</v>
      </c>
      <c r="AL17" s="3"/>
      <c r="AM17" s="3" t="s">
        <v>61</v>
      </c>
      <c r="AN17" s="3" t="s">
        <v>37</v>
      </c>
      <c r="AO17" s="1"/>
      <c r="AP17" s="15"/>
      <c r="AQ17" s="3"/>
      <c r="AR17" s="43"/>
      <c r="AS17" s="15"/>
      <c r="AT17" s="3"/>
      <c r="AU17" s="3"/>
      <c r="AV17" s="3"/>
      <c r="AW17" s="13"/>
      <c r="AX17" s="15"/>
      <c r="AY17" s="3"/>
      <c r="AZ17" s="59"/>
      <c r="BA17" s="3"/>
      <c r="BB17" s="3"/>
      <c r="BC17" s="15"/>
      <c r="BD17" s="1"/>
      <c r="BE17" s="1"/>
      <c r="BF17" s="1"/>
      <c r="BG17" s="1"/>
      <c r="BH17" s="77"/>
      <c r="BI17" s="38"/>
      <c r="BJ17" s="78"/>
      <c r="BK17" s="1"/>
      <c r="BR17" s="39"/>
      <c r="BY17" s="42"/>
      <c r="BZ17" s="42"/>
      <c r="CA17" s="42"/>
    </row>
    <row r="18" spans="1:79" ht="16.95" customHeight="1" x14ac:dyDescent="0.3">
      <c r="A18" s="82" t="s">
        <v>30</v>
      </c>
      <c r="B18" s="83" t="s">
        <v>31</v>
      </c>
      <c r="C18" s="83" t="s">
        <v>62</v>
      </c>
      <c r="D18" s="82">
        <v>42</v>
      </c>
      <c r="E18" s="83">
        <v>36</v>
      </c>
      <c r="F18" s="84">
        <v>530</v>
      </c>
      <c r="G18" s="85">
        <f t="shared" si="0"/>
        <v>14.722222222222221</v>
      </c>
      <c r="H18" s="83">
        <v>48</v>
      </c>
      <c r="I18" s="83">
        <v>118</v>
      </c>
      <c r="J18" s="86">
        <f t="shared" si="1"/>
        <v>0.40677966101694918</v>
      </c>
      <c r="K18" s="83"/>
      <c r="L18" s="83">
        <v>1</v>
      </c>
      <c r="M18" s="83">
        <v>4</v>
      </c>
      <c r="N18" s="83"/>
      <c r="O18" s="83">
        <v>59</v>
      </c>
      <c r="P18" s="83">
        <v>105</v>
      </c>
      <c r="Q18" s="86">
        <f t="shared" si="2"/>
        <v>0.56190476190476191</v>
      </c>
      <c r="R18" s="83"/>
      <c r="S18" s="83">
        <v>34</v>
      </c>
      <c r="T18" s="83">
        <v>40</v>
      </c>
      <c r="U18" s="83">
        <f t="shared" si="3"/>
        <v>74</v>
      </c>
      <c r="V18" s="85">
        <f t="shared" si="4"/>
        <v>2.0555555555555554</v>
      </c>
      <c r="W18" s="83"/>
      <c r="X18" s="83">
        <v>58</v>
      </c>
      <c r="Y18" s="85">
        <f t="shared" si="5"/>
        <v>1.6111111111111112</v>
      </c>
      <c r="Z18" s="83"/>
      <c r="AA18" s="83">
        <v>51</v>
      </c>
      <c r="AB18" s="87">
        <f t="shared" si="6"/>
        <v>1.4166666666666667</v>
      </c>
      <c r="AC18" s="83"/>
      <c r="AD18" s="83">
        <v>33</v>
      </c>
      <c r="AE18" s="83">
        <v>86</v>
      </c>
      <c r="AF18" s="85">
        <f t="shared" si="7"/>
        <v>2.3888888888888888</v>
      </c>
      <c r="AG18" s="83">
        <v>4</v>
      </c>
      <c r="AH18" s="83"/>
      <c r="AI18" s="83">
        <v>150</v>
      </c>
      <c r="AJ18" s="85">
        <f t="shared" si="11"/>
        <v>4.166666666666667</v>
      </c>
      <c r="AK18" s="86">
        <f t="shared" si="12"/>
        <v>0.54150943396226414</v>
      </c>
      <c r="AL18" s="83"/>
      <c r="AM18" s="83" t="s">
        <v>63</v>
      </c>
      <c r="AN18" s="83" t="s">
        <v>43</v>
      </c>
      <c r="AO18" s="1"/>
      <c r="AP18" s="15"/>
      <c r="AQ18" s="3"/>
      <c r="AR18" s="43"/>
      <c r="AS18" s="15"/>
      <c r="AT18" s="3"/>
      <c r="AU18" s="3"/>
      <c r="AV18" s="3"/>
      <c r="AW18" s="13"/>
      <c r="AX18" s="15"/>
      <c r="AY18" s="3"/>
      <c r="AZ18" s="59"/>
      <c r="BA18" s="3"/>
      <c r="BB18" s="3"/>
      <c r="BC18" s="15"/>
      <c r="BD18" s="1"/>
      <c r="BE18" s="44"/>
      <c r="BF18" s="44"/>
      <c r="BG18" s="44"/>
      <c r="BH18" s="61"/>
      <c r="BI18" s="5"/>
      <c r="BJ18" s="5"/>
      <c r="BK18" s="1"/>
      <c r="BL18" s="4"/>
      <c r="BM18" s="4"/>
      <c r="BN18" s="4"/>
      <c r="BO18" s="61"/>
      <c r="BP18" s="44"/>
      <c r="BQ18" s="44"/>
      <c r="BR18" s="42"/>
      <c r="BS18" s="42"/>
      <c r="BT18" s="42"/>
      <c r="BU18" s="42"/>
      <c r="BV18" s="42"/>
      <c r="BW18" s="42"/>
      <c r="BX18" s="42"/>
      <c r="BY18" s="42"/>
      <c r="BZ18" s="42"/>
      <c r="CA18" s="42"/>
    </row>
    <row r="19" spans="1:79" ht="16.95" customHeight="1" x14ac:dyDescent="0.3">
      <c r="A19" s="15" t="s">
        <v>30</v>
      </c>
      <c r="B19" s="3" t="s">
        <v>31</v>
      </c>
      <c r="C19" s="25" t="s">
        <v>78</v>
      </c>
      <c r="D19" s="5"/>
      <c r="E19" s="3"/>
      <c r="F19" s="25"/>
      <c r="G19" s="52"/>
      <c r="H19" s="25">
        <v>-2</v>
      </c>
      <c r="I19" s="5"/>
      <c r="J19" s="53"/>
      <c r="K19" s="54"/>
      <c r="L19" s="3"/>
      <c r="M19" s="3"/>
      <c r="N19" s="54"/>
      <c r="O19" s="25"/>
      <c r="P19" s="3"/>
      <c r="Q19" s="53"/>
      <c r="R19" s="54"/>
      <c r="S19" s="3"/>
      <c r="T19" s="3"/>
      <c r="U19" s="3"/>
      <c r="V19" s="52"/>
      <c r="W19" s="54"/>
      <c r="X19" s="3"/>
      <c r="Y19" s="52"/>
      <c r="Z19" s="54"/>
      <c r="AA19" s="5"/>
      <c r="AB19" s="55"/>
      <c r="AC19" s="54"/>
      <c r="AD19" s="3"/>
      <c r="AE19" s="5"/>
      <c r="AF19" s="52"/>
      <c r="AG19" s="3"/>
      <c r="AH19" s="54"/>
      <c r="AI19" s="25">
        <v>1</v>
      </c>
      <c r="AJ19" s="52"/>
      <c r="AK19" s="53"/>
      <c r="AL19" s="3"/>
      <c r="AM19" s="3"/>
      <c r="AN19" s="3"/>
      <c r="AO19" s="1"/>
      <c r="AP19" s="15"/>
      <c r="AQ19" s="3"/>
      <c r="AR19" s="43"/>
      <c r="AS19" s="15"/>
      <c r="AT19" s="13"/>
      <c r="AU19" s="3"/>
      <c r="AV19" s="3"/>
      <c r="AW19" s="3"/>
      <c r="AX19" s="15"/>
      <c r="AY19" s="3"/>
      <c r="AZ19" s="59"/>
      <c r="BA19" s="3"/>
      <c r="BB19" s="3"/>
      <c r="BC19" s="15"/>
      <c r="BD19" s="1"/>
      <c r="BE19" s="38"/>
      <c r="BF19" s="38"/>
      <c r="BG19" s="38"/>
      <c r="BH19" s="38"/>
      <c r="BI19" s="38"/>
      <c r="BJ19" s="38"/>
      <c r="BK19" s="1"/>
      <c r="BL19" s="5"/>
      <c r="BM19" s="5"/>
      <c r="BN19" s="5"/>
      <c r="BO19" s="1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</row>
    <row r="20" spans="1:79" x14ac:dyDescent="0.3">
      <c r="A20" s="1"/>
      <c r="B20" s="3"/>
      <c r="C20" s="1"/>
      <c r="D20" s="14"/>
      <c r="E20" s="1"/>
      <c r="F20" s="17" t="s">
        <v>64</v>
      </c>
      <c r="G20" s="16" t="s">
        <v>64</v>
      </c>
      <c r="H20" s="16" t="s">
        <v>64</v>
      </c>
      <c r="I20" s="16" t="s">
        <v>64</v>
      </c>
      <c r="J20" s="16" t="s">
        <v>64</v>
      </c>
      <c r="K20" s="36"/>
      <c r="L20" s="16" t="s">
        <v>64</v>
      </c>
      <c r="M20" s="16" t="s">
        <v>64</v>
      </c>
      <c r="N20" s="36"/>
      <c r="O20" s="16" t="s">
        <v>64</v>
      </c>
      <c r="P20" s="16" t="s">
        <v>64</v>
      </c>
      <c r="Q20" s="16" t="s">
        <v>64</v>
      </c>
      <c r="R20" s="36"/>
      <c r="S20" s="16" t="s">
        <v>64</v>
      </c>
      <c r="T20" s="16" t="s">
        <v>64</v>
      </c>
      <c r="U20" s="16" t="s">
        <v>64</v>
      </c>
      <c r="V20" s="16" t="s">
        <v>64</v>
      </c>
      <c r="W20" s="36"/>
      <c r="X20" s="16" t="s">
        <v>64</v>
      </c>
      <c r="Y20" s="16" t="s">
        <v>64</v>
      </c>
      <c r="Z20" s="36"/>
      <c r="AA20" s="16" t="s">
        <v>64</v>
      </c>
      <c r="AB20" s="18" t="s">
        <v>64</v>
      </c>
      <c r="AC20" s="37"/>
      <c r="AD20" s="16" t="s">
        <v>64</v>
      </c>
      <c r="AE20" s="16" t="s">
        <v>64</v>
      </c>
      <c r="AF20" s="16" t="s">
        <v>64</v>
      </c>
      <c r="AG20" s="16" t="s">
        <v>64</v>
      </c>
      <c r="AH20" s="36"/>
      <c r="AI20" s="16" t="s">
        <v>64</v>
      </c>
      <c r="AJ20" s="16" t="s">
        <v>64</v>
      </c>
      <c r="AK20" s="19" t="s">
        <v>64</v>
      </c>
      <c r="AL20" s="11"/>
      <c r="AM20" s="3"/>
      <c r="AN20" s="3"/>
      <c r="AO20" s="1"/>
      <c r="AP20" s="15"/>
      <c r="AQ20" s="3"/>
      <c r="AR20" s="43"/>
      <c r="AS20" s="15"/>
      <c r="AT20" s="13"/>
      <c r="AU20" s="3"/>
      <c r="AV20" s="3"/>
      <c r="AW20" s="3"/>
      <c r="AX20" s="15"/>
      <c r="AY20" s="3"/>
      <c r="AZ20" s="59"/>
      <c r="BA20" s="3"/>
      <c r="BB20" s="3"/>
      <c r="BC20" s="15"/>
      <c r="BD20" s="1"/>
      <c r="BE20" s="76"/>
      <c r="BF20" s="15"/>
      <c r="BG20" s="15"/>
      <c r="BH20" s="53"/>
      <c r="BI20" s="15"/>
      <c r="BJ20" s="15"/>
      <c r="BK20" s="1"/>
      <c r="BL20" s="8"/>
      <c r="BM20" s="8"/>
      <c r="BN20" s="8"/>
      <c r="BO20" s="8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</row>
    <row r="21" spans="1:79" x14ac:dyDescent="0.3">
      <c r="A21" s="27" t="s">
        <v>30</v>
      </c>
      <c r="B21" s="28" t="s">
        <v>31</v>
      </c>
      <c r="C21" s="28"/>
      <c r="D21" s="27"/>
      <c r="E21" s="26">
        <v>36</v>
      </c>
      <c r="F21" s="29">
        <f>SUM(F5:F20)</f>
        <v>8665</v>
      </c>
      <c r="G21" s="30"/>
      <c r="H21" s="29">
        <f t="shared" ref="H21:I21" si="13">SUM(H5:H20)</f>
        <v>1331</v>
      </c>
      <c r="I21" s="29">
        <f t="shared" si="13"/>
        <v>2879</v>
      </c>
      <c r="J21" s="31">
        <f>+H21/I21</f>
        <v>0.4623133032302883</v>
      </c>
      <c r="K21" s="32"/>
      <c r="L21" s="29">
        <f t="shared" ref="L21:M21" si="14">SUM(L5:L20)</f>
        <v>3</v>
      </c>
      <c r="M21" s="29">
        <f t="shared" si="14"/>
        <v>28</v>
      </c>
      <c r="N21" s="32"/>
      <c r="O21" s="29">
        <f t="shared" ref="O21:P21" si="15">SUM(O5:O20)</f>
        <v>798</v>
      </c>
      <c r="P21" s="29">
        <f t="shared" si="15"/>
        <v>1172</v>
      </c>
      <c r="Q21" s="31">
        <f>+O21/P21</f>
        <v>0.6808873720136519</v>
      </c>
      <c r="R21" s="32"/>
      <c r="S21" s="29">
        <f t="shared" ref="S21:U21" si="16">SUM(S5:S20)</f>
        <v>590</v>
      </c>
      <c r="T21" s="29">
        <f t="shared" si="16"/>
        <v>1077</v>
      </c>
      <c r="U21" s="29">
        <f t="shared" si="16"/>
        <v>1667</v>
      </c>
      <c r="V21" s="30">
        <f>+U21/E21</f>
        <v>46.305555555555557</v>
      </c>
      <c r="W21" s="32"/>
      <c r="X21" s="29">
        <f>SUM(X5:X20)</f>
        <v>667</v>
      </c>
      <c r="Y21" s="30">
        <f>+X21/E21</f>
        <v>18.527777777777779</v>
      </c>
      <c r="Z21" s="30"/>
      <c r="AA21" s="29">
        <f>SUM(AA5:AA20)</f>
        <v>832</v>
      </c>
      <c r="AB21" s="33">
        <f>+AA21/E21</f>
        <v>23.111111111111111</v>
      </c>
      <c r="AC21" s="33"/>
      <c r="AD21" s="29">
        <f t="shared" ref="AD21:AE21" si="17">SUM(AD5:AD20)</f>
        <v>418</v>
      </c>
      <c r="AE21" s="29">
        <f t="shared" si="17"/>
        <v>862</v>
      </c>
      <c r="AF21" s="30">
        <f>+AE21/E21</f>
        <v>23.944444444444443</v>
      </c>
      <c r="AG21" s="29">
        <f>SUM(AG5:AG20)</f>
        <v>101</v>
      </c>
      <c r="AH21" s="32"/>
      <c r="AI21" s="29">
        <f>SUM(AI5:AI20)</f>
        <v>3463</v>
      </c>
      <c r="AJ21" s="30">
        <f>+AI21/E21</f>
        <v>96.194444444444443</v>
      </c>
      <c r="AK21" s="31">
        <f>(+(AI21)+(U21)+(2*X21)+(AD21)-(AE21))/F21</f>
        <v>0.69474899019042125</v>
      </c>
      <c r="AL21" s="1"/>
      <c r="AM21" s="3"/>
      <c r="AN21" s="3"/>
      <c r="AO21" s="1"/>
      <c r="AP21" s="15"/>
      <c r="AQ21" s="3"/>
      <c r="AR21" s="43"/>
      <c r="AS21" s="15"/>
      <c r="AT21" s="3"/>
      <c r="AU21" s="3"/>
      <c r="AV21" s="3"/>
      <c r="AW21" s="13"/>
      <c r="AX21" s="15"/>
      <c r="AY21" s="3"/>
      <c r="AZ21" s="59"/>
      <c r="BA21" s="3"/>
      <c r="BB21" s="3"/>
      <c r="BC21" s="15"/>
      <c r="BD21" s="1"/>
      <c r="BE21" s="3"/>
      <c r="BF21" s="15"/>
      <c r="BG21" s="15"/>
      <c r="BH21" s="53"/>
      <c r="BI21" s="15"/>
      <c r="BJ21" s="15"/>
      <c r="BK21" s="1"/>
      <c r="BL21" s="1"/>
      <c r="BM21" s="12"/>
      <c r="BN21" s="12"/>
      <c r="BO21" s="1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</row>
    <row r="22" spans="1:79" x14ac:dyDescent="0.3">
      <c r="A22" s="1"/>
      <c r="B22" s="1"/>
      <c r="C22" s="1"/>
      <c r="D22" s="1"/>
      <c r="E22" s="1">
        <v>36</v>
      </c>
      <c r="F22" s="1" t="s">
        <v>66</v>
      </c>
      <c r="G22" s="1">
        <f>36*240</f>
        <v>8640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3" t="s">
        <v>77</v>
      </c>
      <c r="AJ22" s="1"/>
      <c r="AK22" s="1"/>
      <c r="AL22" s="1"/>
      <c r="AM22" s="3"/>
      <c r="AN22" s="3"/>
      <c r="AO22" s="1"/>
      <c r="AP22" s="15"/>
      <c r="AQ22" s="3"/>
      <c r="AR22" s="43"/>
      <c r="AS22" s="15"/>
      <c r="AT22" s="13"/>
      <c r="AU22" s="3"/>
      <c r="AV22" s="3"/>
      <c r="AW22" s="3"/>
      <c r="AX22" s="15"/>
      <c r="AY22" s="3"/>
      <c r="AZ22" s="59"/>
      <c r="BA22" s="3"/>
      <c r="BB22" s="3"/>
      <c r="BC22" s="15"/>
      <c r="BD22" s="1"/>
      <c r="BE22" s="3"/>
      <c r="BF22" s="15"/>
      <c r="BG22" s="15"/>
      <c r="BH22" s="53"/>
      <c r="BI22" s="15"/>
      <c r="BJ22" s="15"/>
      <c r="BK22" s="1"/>
      <c r="BL22" s="1"/>
      <c r="BM22" s="12"/>
      <c r="BN22" s="12"/>
      <c r="BO22" s="1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</row>
    <row r="23" spans="1:79" x14ac:dyDescent="0.3">
      <c r="A23" s="1"/>
      <c r="B23" s="1"/>
      <c r="C23" s="1"/>
      <c r="D23" s="1"/>
      <c r="E23" s="1">
        <v>1</v>
      </c>
      <c r="F23" s="1" t="s">
        <v>67</v>
      </c>
      <c r="G23" s="1">
        <v>25</v>
      </c>
      <c r="H23" s="34">
        <f>SUM(G22:G23)</f>
        <v>8665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20"/>
      <c r="AF23" s="8"/>
      <c r="AG23" s="8"/>
      <c r="AH23" s="5"/>
      <c r="AI23" s="3">
        <f>+H21*2</f>
        <v>2662</v>
      </c>
      <c r="AJ23" s="46" t="s">
        <v>69</v>
      </c>
      <c r="AK23" s="5"/>
      <c r="AL23" s="1"/>
      <c r="AM23" s="3"/>
      <c r="AN23" s="3"/>
      <c r="AO23" s="1"/>
      <c r="AP23" s="15"/>
      <c r="AQ23" s="3"/>
      <c r="AR23" s="43"/>
      <c r="AS23" s="15"/>
      <c r="AT23" s="3"/>
      <c r="AU23" s="3"/>
      <c r="AV23" s="3"/>
      <c r="AW23" s="13"/>
      <c r="AX23" s="15"/>
      <c r="AY23" s="3"/>
      <c r="AZ23" s="59"/>
      <c r="BA23" s="3"/>
      <c r="BB23" s="3"/>
      <c r="BC23" s="15"/>
      <c r="BD23" s="1"/>
      <c r="BE23" s="3"/>
      <c r="BF23" s="15"/>
      <c r="BG23" s="15"/>
      <c r="BH23" s="53"/>
      <c r="BI23" s="15"/>
      <c r="BJ23" s="15"/>
      <c r="BK23" s="1"/>
      <c r="BL23" s="1"/>
      <c r="BM23" s="12"/>
      <c r="BN23" s="12"/>
      <c r="BO23" s="1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</row>
    <row r="24" spans="1:79" x14ac:dyDescent="0.3">
      <c r="A24" s="1"/>
      <c r="B24" s="1"/>
      <c r="C24" s="56"/>
      <c r="D24" s="44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20"/>
      <c r="AF24" s="21"/>
      <c r="AG24" s="22"/>
      <c r="AH24" s="5"/>
      <c r="AI24" s="47">
        <f>+L21*1</f>
        <v>3</v>
      </c>
      <c r="AJ24" s="46" t="s">
        <v>70</v>
      </c>
      <c r="AK24" s="5"/>
      <c r="AL24" s="1"/>
      <c r="AM24" s="3"/>
      <c r="AN24" s="3"/>
      <c r="AO24" s="1"/>
      <c r="AP24" s="15"/>
      <c r="AQ24" s="3"/>
      <c r="AR24" s="43"/>
      <c r="AS24" s="15"/>
      <c r="AT24" s="3"/>
      <c r="AU24" s="3"/>
      <c r="AV24" s="3"/>
      <c r="AW24" s="13"/>
      <c r="AX24" s="15"/>
      <c r="AY24" s="3"/>
      <c r="AZ24" s="59"/>
      <c r="BA24" s="3"/>
      <c r="BB24" s="3"/>
      <c r="BC24" s="15"/>
      <c r="BD24" s="1"/>
      <c r="BE24" s="3"/>
      <c r="BF24" s="15"/>
      <c r="BG24" s="15"/>
      <c r="BH24" s="53"/>
      <c r="BI24" s="15"/>
      <c r="BJ24" s="15"/>
      <c r="BK24" s="1"/>
      <c r="BL24" s="1"/>
      <c r="BM24" s="12"/>
      <c r="BN24" s="12"/>
      <c r="BO24" s="1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</row>
    <row r="25" spans="1:79" x14ac:dyDescent="0.3">
      <c r="A25" s="1"/>
      <c r="B25" s="79"/>
      <c r="C25" s="57"/>
      <c r="D25" s="44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20"/>
      <c r="AF25" s="21"/>
      <c r="AG25" s="22"/>
      <c r="AH25" s="5"/>
      <c r="AI25" s="48">
        <f>+O21</f>
        <v>798</v>
      </c>
      <c r="AJ25" s="49" t="s">
        <v>71</v>
      </c>
      <c r="AK25" s="5"/>
      <c r="AL25" s="1"/>
      <c r="AM25" s="3"/>
      <c r="AN25" s="3"/>
      <c r="AO25" s="1"/>
      <c r="AP25" s="15"/>
      <c r="AQ25" s="23"/>
      <c r="AR25" s="24"/>
      <c r="AS25" s="25"/>
      <c r="AT25" s="23"/>
      <c r="AU25" s="23"/>
      <c r="AV25" s="23"/>
      <c r="AW25" s="23"/>
      <c r="AX25" s="25"/>
      <c r="AY25" s="3"/>
      <c r="AZ25" s="59"/>
      <c r="BA25" s="23"/>
      <c r="BB25" s="3"/>
      <c r="BC25" s="3"/>
      <c r="BD25" s="1"/>
      <c r="BE25" s="76"/>
      <c r="BF25" s="15"/>
      <c r="BG25" s="15"/>
      <c r="BH25" s="53"/>
      <c r="BI25" s="15"/>
      <c r="BJ25" s="15"/>
      <c r="BK25" s="1"/>
      <c r="BL25" s="1"/>
      <c r="BM25" s="12"/>
      <c r="BN25" s="12"/>
      <c r="BO25" s="1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</row>
    <row r="26" spans="1:79" x14ac:dyDescent="0.3">
      <c r="A26" s="1"/>
      <c r="B26" s="3"/>
      <c r="C26" s="3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20"/>
      <c r="AF26" s="5"/>
      <c r="AG26" s="22"/>
      <c r="AH26" s="5"/>
      <c r="AI26" s="48">
        <f>SUM(AI23:AI25)</f>
        <v>3463</v>
      </c>
      <c r="AJ26" s="50" t="s">
        <v>72</v>
      </c>
      <c r="AK26" s="5"/>
      <c r="AL26" s="1"/>
      <c r="AM26" s="3"/>
      <c r="AN26" s="3"/>
      <c r="AO26" s="1"/>
      <c r="AP26" s="15"/>
      <c r="AQ26" s="3"/>
      <c r="AR26" s="43"/>
      <c r="AS26" s="15"/>
      <c r="AT26" s="3"/>
      <c r="AU26" s="3"/>
      <c r="AV26" s="3"/>
      <c r="AW26" s="13"/>
      <c r="AX26" s="15"/>
      <c r="AY26" s="3"/>
      <c r="AZ26" s="59"/>
      <c r="BA26" s="3"/>
      <c r="BB26" s="3"/>
      <c r="BC26" s="15"/>
      <c r="BD26" s="1"/>
      <c r="BE26" s="3"/>
      <c r="BF26" s="15"/>
      <c r="BG26" s="15"/>
      <c r="BH26" s="53"/>
      <c r="BI26" s="15"/>
      <c r="BJ26" s="15"/>
      <c r="BK26" s="1"/>
      <c r="BL26" s="1"/>
      <c r="BM26" s="12"/>
      <c r="BN26" s="12"/>
      <c r="BO26" s="1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</row>
    <row r="27" spans="1:79" x14ac:dyDescent="0.3">
      <c r="A27" s="1"/>
      <c r="B27" s="3"/>
      <c r="C27" s="3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20"/>
      <c r="AF27" s="5"/>
      <c r="AG27" s="22"/>
      <c r="AH27" s="5"/>
      <c r="AI27" s="48"/>
      <c r="AJ27" s="50"/>
      <c r="AK27" s="5"/>
      <c r="AL27" s="1"/>
      <c r="AM27" s="3"/>
      <c r="AN27" s="3"/>
      <c r="AO27" s="1"/>
      <c r="AP27" s="15"/>
      <c r="AQ27" s="3"/>
      <c r="AR27" s="43"/>
      <c r="AS27" s="15"/>
      <c r="AT27" s="3"/>
      <c r="AU27" s="3"/>
      <c r="AV27" s="3"/>
      <c r="AW27" s="13"/>
      <c r="AX27" s="15"/>
      <c r="AY27" s="3"/>
      <c r="AZ27" s="59"/>
      <c r="BA27" s="3"/>
      <c r="BB27" s="3"/>
      <c r="BC27" s="15"/>
      <c r="BD27" s="1"/>
      <c r="BE27" s="3"/>
      <c r="BF27" s="15"/>
      <c r="BG27" s="15"/>
      <c r="BH27" s="53"/>
      <c r="BI27" s="15"/>
      <c r="BJ27" s="15"/>
      <c r="BK27" s="1"/>
      <c r="BL27" s="1"/>
      <c r="BM27" s="12"/>
      <c r="BN27" s="12"/>
      <c r="BO27" s="1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</row>
    <row r="28" spans="1:79" x14ac:dyDescent="0.3">
      <c r="A28" s="1"/>
      <c r="B28" s="3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20"/>
      <c r="AF28" s="21"/>
      <c r="AG28" s="22"/>
      <c r="AH28" s="5"/>
      <c r="AI28" s="21"/>
      <c r="AJ28" s="22"/>
      <c r="AK28" s="5"/>
      <c r="AL28" s="1"/>
      <c r="AM28" s="3"/>
      <c r="AN28" s="3"/>
      <c r="AO28" s="1"/>
      <c r="AP28" s="15"/>
      <c r="AQ28" s="3"/>
      <c r="AR28" s="43"/>
      <c r="AS28" s="15"/>
      <c r="AT28" s="3"/>
      <c r="AU28" s="3"/>
      <c r="AV28" s="3"/>
      <c r="AW28" s="13"/>
      <c r="AX28" s="15"/>
      <c r="AY28" s="3"/>
      <c r="AZ28" s="59"/>
      <c r="BA28" s="3"/>
      <c r="BB28" s="3"/>
      <c r="BC28" s="15"/>
      <c r="BD28" s="1"/>
      <c r="BE28" s="3"/>
      <c r="BF28" s="15"/>
      <c r="BG28" s="15"/>
      <c r="BH28" s="53"/>
      <c r="BI28" s="15"/>
      <c r="BJ28" s="15"/>
      <c r="BK28" s="1"/>
      <c r="BL28" s="1"/>
      <c r="BM28" s="12"/>
      <c r="BN28" s="12"/>
      <c r="BO28" s="1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</row>
    <row r="29" spans="1:79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3"/>
      <c r="AN29" s="3"/>
      <c r="AO29" s="1"/>
      <c r="AP29" s="15"/>
      <c r="AQ29" s="23"/>
      <c r="AR29" s="24"/>
      <c r="AS29" s="25"/>
      <c r="AT29" s="23"/>
      <c r="AU29" s="23"/>
      <c r="AV29" s="23"/>
      <c r="AW29" s="23"/>
      <c r="AX29" s="25"/>
      <c r="AY29" s="3"/>
      <c r="AZ29" s="59"/>
      <c r="BA29" s="23"/>
      <c r="BB29" s="3"/>
      <c r="BC29" s="3"/>
      <c r="BD29" s="1"/>
      <c r="BE29" s="3"/>
      <c r="BF29" s="15"/>
      <c r="BG29" s="15"/>
      <c r="BH29" s="53"/>
      <c r="BI29" s="15"/>
      <c r="BJ29" s="15"/>
      <c r="BK29" s="1"/>
      <c r="BL29" s="1"/>
      <c r="BM29" s="1"/>
      <c r="BN29" s="12"/>
      <c r="BO29" s="1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</row>
    <row r="30" spans="1:79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3"/>
      <c r="AN30" s="3"/>
      <c r="AO30" s="1"/>
      <c r="AP30" s="15"/>
      <c r="AQ30" s="3"/>
      <c r="AR30" s="43"/>
      <c r="AS30" s="15"/>
      <c r="AT30" s="13"/>
      <c r="AU30" s="3"/>
      <c r="AV30" s="3"/>
      <c r="AW30" s="3"/>
      <c r="AX30" s="15"/>
      <c r="AY30" s="3"/>
      <c r="AZ30" s="59"/>
      <c r="BA30" s="3"/>
      <c r="BB30" s="3"/>
      <c r="BC30" s="15"/>
      <c r="BD30" s="1"/>
      <c r="BE30" s="3"/>
      <c r="BF30" s="15"/>
      <c r="BG30" s="15"/>
      <c r="BH30" s="53"/>
      <c r="BI30" s="15"/>
      <c r="BJ30" s="15"/>
      <c r="BK30" s="1"/>
      <c r="BL30" s="1"/>
      <c r="BM30" s="1"/>
      <c r="BN30" s="12"/>
      <c r="BO30" s="1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</row>
    <row r="31" spans="1:79" ht="21" x14ac:dyDescent="0.4">
      <c r="A31" s="72" t="s">
        <v>31</v>
      </c>
      <c r="B31" s="73"/>
      <c r="C31" s="72"/>
      <c r="D31" s="72" t="s">
        <v>79</v>
      </c>
      <c r="E31" s="2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5"/>
      <c r="AQ31" s="3"/>
      <c r="AR31" s="43"/>
      <c r="AS31" s="15"/>
      <c r="AT31" s="13"/>
      <c r="AU31" s="3"/>
      <c r="AV31" s="3"/>
      <c r="AW31" s="3"/>
      <c r="AX31" s="15"/>
      <c r="AY31" s="3"/>
      <c r="AZ31" s="59"/>
      <c r="BA31" s="3"/>
      <c r="BB31" s="3"/>
      <c r="BC31" s="15"/>
      <c r="BD31" s="1"/>
      <c r="BE31" s="1"/>
      <c r="BF31" s="1"/>
      <c r="BG31" s="1"/>
      <c r="BH31" s="1"/>
      <c r="BI31" s="14"/>
      <c r="BJ31" s="14"/>
      <c r="BK31" s="1"/>
      <c r="BL31" s="10"/>
      <c r="BM31" s="12"/>
      <c r="BN31" s="1"/>
      <c r="BO31" s="1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</row>
    <row r="32" spans="1:79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5"/>
      <c r="AQ32" s="3"/>
      <c r="AR32" s="43"/>
      <c r="AS32" s="15"/>
      <c r="AT32" s="13"/>
      <c r="AU32" s="3"/>
      <c r="AV32" s="3"/>
      <c r="AW32" s="3"/>
      <c r="AX32" s="15"/>
      <c r="AY32" s="3"/>
      <c r="AZ32" s="59"/>
      <c r="BA32" s="3"/>
      <c r="BB32" s="3"/>
      <c r="BC32" s="15"/>
      <c r="BD32" s="1"/>
      <c r="BE32" s="1"/>
      <c r="BF32" s="38"/>
      <c r="BG32" s="38"/>
      <c r="BH32" s="40"/>
      <c r="BI32" s="65"/>
      <c r="BJ32" s="65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</row>
    <row r="33" spans="1:79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5"/>
      <c r="AQ33" s="3"/>
      <c r="AR33" s="43"/>
      <c r="AS33" s="15"/>
      <c r="AT33" s="3"/>
      <c r="AU33" s="3"/>
      <c r="AV33" s="3"/>
      <c r="AW33" s="13"/>
      <c r="AX33" s="15"/>
      <c r="AY33" s="3"/>
      <c r="AZ33" s="59"/>
      <c r="BA33" s="3"/>
      <c r="BB33" s="3"/>
      <c r="BC33" s="15"/>
      <c r="BD33" s="1"/>
      <c r="BE33" s="1"/>
      <c r="BF33" s="1"/>
      <c r="BG33" s="1"/>
      <c r="BH33" s="77"/>
      <c r="BI33" s="38"/>
      <c r="BJ33" s="78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</row>
    <row r="34" spans="1:79" x14ac:dyDescent="0.3">
      <c r="A34" s="6" t="s">
        <v>0</v>
      </c>
      <c r="B34" s="7" t="s">
        <v>1</v>
      </c>
      <c r="C34" s="7" t="s">
        <v>2</v>
      </c>
      <c r="D34" s="7" t="s">
        <v>65</v>
      </c>
      <c r="E34" s="7" t="s">
        <v>3</v>
      </c>
      <c r="F34" s="7" t="s">
        <v>4</v>
      </c>
      <c r="G34" s="7" t="s">
        <v>5</v>
      </c>
      <c r="H34" s="7" t="s">
        <v>6</v>
      </c>
      <c r="I34" s="7" t="s">
        <v>7</v>
      </c>
      <c r="J34" s="7" t="s">
        <v>8</v>
      </c>
      <c r="K34" s="35"/>
      <c r="L34" s="7" t="s">
        <v>9</v>
      </c>
      <c r="M34" s="7" t="s">
        <v>68</v>
      </c>
      <c r="N34" s="35"/>
      <c r="O34" s="7" t="s">
        <v>10</v>
      </c>
      <c r="P34" s="7" t="s">
        <v>11</v>
      </c>
      <c r="Q34" s="7" t="s">
        <v>12</v>
      </c>
      <c r="R34" s="35"/>
      <c r="S34" s="7" t="s">
        <v>13</v>
      </c>
      <c r="T34" s="7" t="s">
        <v>14</v>
      </c>
      <c r="U34" s="7" t="s">
        <v>15</v>
      </c>
      <c r="V34" s="7" t="s">
        <v>16</v>
      </c>
      <c r="W34" s="35"/>
      <c r="X34" s="7" t="s">
        <v>17</v>
      </c>
      <c r="Y34" s="7" t="s">
        <v>18</v>
      </c>
      <c r="Z34" s="35"/>
      <c r="AA34" s="7" t="s">
        <v>19</v>
      </c>
      <c r="AB34" s="7" t="s">
        <v>20</v>
      </c>
      <c r="AC34" s="35"/>
      <c r="AD34" s="7" t="s">
        <v>21</v>
      </c>
      <c r="AE34" s="7" t="s">
        <v>22</v>
      </c>
      <c r="AF34" s="7" t="s">
        <v>23</v>
      </c>
      <c r="AG34" s="7" t="s">
        <v>24</v>
      </c>
      <c r="AH34" s="35"/>
      <c r="AI34" s="7" t="s">
        <v>25</v>
      </c>
      <c r="AJ34" s="7" t="s">
        <v>26</v>
      </c>
      <c r="AK34" s="7" t="s">
        <v>27</v>
      </c>
      <c r="AL34" s="1"/>
      <c r="AM34" s="7" t="s">
        <v>28</v>
      </c>
      <c r="AN34" s="7" t="s">
        <v>29</v>
      </c>
      <c r="AO34" s="1"/>
      <c r="AP34" s="15"/>
      <c r="AQ34" s="23"/>
      <c r="AR34" s="24"/>
      <c r="AS34" s="25"/>
      <c r="AT34" s="23"/>
      <c r="AU34" s="23"/>
      <c r="AV34" s="23"/>
      <c r="AW34" s="23"/>
      <c r="AX34" s="25"/>
      <c r="AY34" s="3"/>
      <c r="AZ34" s="59"/>
      <c r="BA34" s="23"/>
      <c r="BB34" s="3"/>
      <c r="BC34" s="3"/>
      <c r="BD34" s="1"/>
      <c r="BE34" s="42"/>
      <c r="BF34" s="42"/>
      <c r="BG34" s="42"/>
      <c r="BH34" s="42"/>
      <c r="BI34" s="62"/>
      <c r="BJ34" s="62"/>
      <c r="BK34" s="42"/>
      <c r="BL34" s="42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42"/>
      <c r="CA34" s="42"/>
    </row>
    <row r="35" spans="1:79" x14ac:dyDescent="0.3">
      <c r="A35" s="15" t="s">
        <v>30</v>
      </c>
      <c r="B35" s="3" t="s">
        <v>31</v>
      </c>
      <c r="C35" s="3" t="s">
        <v>32</v>
      </c>
      <c r="D35" s="15">
        <v>34</v>
      </c>
      <c r="E35" s="3">
        <v>5</v>
      </c>
      <c r="F35" s="51">
        <v>35</v>
      </c>
      <c r="G35" s="52">
        <f t="shared" ref="G35:G45" si="18">+F35/E35</f>
        <v>7</v>
      </c>
      <c r="H35" s="3">
        <v>7</v>
      </c>
      <c r="I35" s="3">
        <v>13</v>
      </c>
      <c r="J35" s="53">
        <f t="shared" ref="J35:J45" si="19">+H35/I35</f>
        <v>0.53846153846153844</v>
      </c>
      <c r="K35" s="54"/>
      <c r="L35" s="3"/>
      <c r="M35" s="3"/>
      <c r="N35" s="54"/>
      <c r="O35" s="3">
        <v>9</v>
      </c>
      <c r="P35" s="3">
        <v>13</v>
      </c>
      <c r="Q35" s="53">
        <f t="shared" ref="Q35:Q45" si="20">+O35/P35</f>
        <v>0.69230769230769229</v>
      </c>
      <c r="R35" s="54"/>
      <c r="S35" s="3">
        <v>2</v>
      </c>
      <c r="T35" s="3">
        <v>4</v>
      </c>
      <c r="U35" s="3">
        <f t="shared" ref="U35:U45" si="21">SUM(S35:T35)</f>
        <v>6</v>
      </c>
      <c r="V35" s="52">
        <f t="shared" ref="V35:V45" si="22">+U35/E35</f>
        <v>1.2</v>
      </c>
      <c r="W35" s="54"/>
      <c r="X35" s="3">
        <v>2</v>
      </c>
      <c r="Y35" s="52">
        <f t="shared" ref="Y35:Y45" si="23">+X35/E35</f>
        <v>0.4</v>
      </c>
      <c r="Z35" s="54"/>
      <c r="AA35" s="3">
        <v>4</v>
      </c>
      <c r="AB35" s="55">
        <f t="shared" ref="AB35:AB45" si="24">+AA35/E35</f>
        <v>0.8</v>
      </c>
      <c r="AC35" s="54"/>
      <c r="AD35" s="3">
        <v>0</v>
      </c>
      <c r="AE35" s="3">
        <v>7</v>
      </c>
      <c r="AF35" s="52">
        <f t="shared" ref="AF35:AF45" si="25">+AE35/E35</f>
        <v>1.4</v>
      </c>
      <c r="AG35" s="3">
        <v>2</v>
      </c>
      <c r="AH35" s="54"/>
      <c r="AI35" s="3">
        <f t="shared" ref="AI35:AI45" si="26">+(2*H35)+(1*L35)+(O35)</f>
        <v>23</v>
      </c>
      <c r="AJ35" s="52">
        <f t="shared" ref="AJ35:AJ45" si="27">+AI35/E35</f>
        <v>4.5999999999999996</v>
      </c>
      <c r="AK35" s="53">
        <f t="shared" ref="AK35:AK45" si="28">(+(AI35)+(U35)+(2*X35)+(AD35)-(AE35))/F35</f>
        <v>0.74285714285714288</v>
      </c>
      <c r="AL35" s="3"/>
      <c r="AM35" s="3" t="s">
        <v>33</v>
      </c>
      <c r="AN35" s="3" t="s">
        <v>34</v>
      </c>
      <c r="AO35" s="1"/>
      <c r="AP35" s="15"/>
      <c r="AQ35" s="23"/>
      <c r="AR35" s="24"/>
      <c r="AS35" s="25"/>
      <c r="AT35" s="23"/>
      <c r="AU35" s="23"/>
      <c r="AV35" s="23"/>
      <c r="AW35" s="23"/>
      <c r="AX35" s="25"/>
      <c r="AY35" s="3"/>
      <c r="AZ35" s="59"/>
      <c r="BA35" s="23"/>
      <c r="BB35" s="3"/>
      <c r="BC35" s="3"/>
      <c r="BD35" s="1"/>
      <c r="BE35" s="38"/>
      <c r="BF35" s="38"/>
      <c r="BG35" s="38"/>
      <c r="BH35" s="38"/>
      <c r="BI35" s="38"/>
      <c r="BJ35" s="38"/>
      <c r="BK35" s="42"/>
      <c r="BL35" s="42"/>
      <c r="BM35" s="42"/>
      <c r="BN35" s="42"/>
      <c r="BO35" s="42"/>
      <c r="BP35" s="42"/>
      <c r="BQ35" s="42"/>
      <c r="BR35" s="42"/>
      <c r="BS35" s="42"/>
      <c r="BT35" s="42"/>
      <c r="BU35" s="42"/>
      <c r="BV35" s="42"/>
      <c r="BW35" s="42"/>
      <c r="BX35" s="42"/>
      <c r="BY35" s="42"/>
      <c r="BZ35" s="42"/>
      <c r="CA35" s="42"/>
    </row>
    <row r="36" spans="1:79" x14ac:dyDescent="0.3">
      <c r="A36" s="15" t="s">
        <v>30</v>
      </c>
      <c r="B36" s="3" t="s">
        <v>31</v>
      </c>
      <c r="C36" s="3" t="s">
        <v>35</v>
      </c>
      <c r="D36" s="15">
        <v>10</v>
      </c>
      <c r="E36" s="3">
        <v>7</v>
      </c>
      <c r="F36" s="51">
        <v>169</v>
      </c>
      <c r="G36" s="52">
        <f t="shared" si="18"/>
        <v>24.142857142857142</v>
      </c>
      <c r="H36" s="3">
        <v>24</v>
      </c>
      <c r="I36" s="3">
        <v>31</v>
      </c>
      <c r="J36" s="53">
        <f t="shared" si="19"/>
        <v>0.77419354838709675</v>
      </c>
      <c r="K36" s="54"/>
      <c r="L36" s="3"/>
      <c r="M36" s="3"/>
      <c r="N36" s="54"/>
      <c r="O36" s="3">
        <v>8</v>
      </c>
      <c r="P36" s="3">
        <v>13</v>
      </c>
      <c r="Q36" s="53">
        <f t="shared" si="20"/>
        <v>0.61538461538461542</v>
      </c>
      <c r="R36" s="54"/>
      <c r="S36" s="3">
        <v>7</v>
      </c>
      <c r="T36" s="3">
        <v>13</v>
      </c>
      <c r="U36" s="3">
        <f t="shared" si="21"/>
        <v>20</v>
      </c>
      <c r="V36" s="52">
        <f t="shared" si="22"/>
        <v>2.8571428571428572</v>
      </c>
      <c r="W36" s="54"/>
      <c r="X36" s="3">
        <v>13</v>
      </c>
      <c r="Y36" s="52">
        <f t="shared" si="23"/>
        <v>1.8571428571428572</v>
      </c>
      <c r="Z36" s="54"/>
      <c r="AA36" s="3">
        <v>16</v>
      </c>
      <c r="AB36" s="55">
        <f t="shared" si="24"/>
        <v>2.2857142857142856</v>
      </c>
      <c r="AC36" s="54"/>
      <c r="AD36" s="3">
        <v>9</v>
      </c>
      <c r="AE36" s="3">
        <v>14</v>
      </c>
      <c r="AF36" s="52">
        <f t="shared" si="25"/>
        <v>2</v>
      </c>
      <c r="AG36" s="3">
        <v>0</v>
      </c>
      <c r="AH36" s="54"/>
      <c r="AI36" s="3">
        <f t="shared" si="26"/>
        <v>56</v>
      </c>
      <c r="AJ36" s="52">
        <f t="shared" si="27"/>
        <v>8</v>
      </c>
      <c r="AK36" s="53">
        <f t="shared" si="28"/>
        <v>0.57396449704142016</v>
      </c>
      <c r="AL36" s="3"/>
      <c r="AM36" s="3" t="s">
        <v>36</v>
      </c>
      <c r="AN36" s="3" t="s">
        <v>37</v>
      </c>
      <c r="AO36" s="1"/>
      <c r="AP36" s="15"/>
      <c r="AQ36" s="3"/>
      <c r="AR36" s="43"/>
      <c r="AS36" s="15"/>
      <c r="AT36" s="3"/>
      <c r="AU36" s="3"/>
      <c r="AV36" s="3"/>
      <c r="AW36" s="13"/>
      <c r="AX36" s="15"/>
      <c r="AY36" s="3"/>
      <c r="AZ36" s="59"/>
      <c r="BA36" s="3"/>
      <c r="BB36" s="3"/>
      <c r="BC36" s="15"/>
      <c r="BD36" s="1"/>
      <c r="BE36" s="76"/>
      <c r="BF36" s="15"/>
      <c r="BG36" s="15"/>
      <c r="BH36" s="53"/>
      <c r="BI36" s="15"/>
      <c r="BJ36" s="15"/>
      <c r="BK36" s="42"/>
      <c r="BL36" s="42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2"/>
      <c r="BX36" s="42"/>
      <c r="BY36" s="42"/>
      <c r="BZ36" s="42"/>
      <c r="CA36" s="42"/>
    </row>
    <row r="37" spans="1:79" x14ac:dyDescent="0.3">
      <c r="A37" s="15" t="s">
        <v>30</v>
      </c>
      <c r="B37" s="3" t="s">
        <v>31</v>
      </c>
      <c r="C37" s="3" t="s">
        <v>38</v>
      </c>
      <c r="D37" s="15">
        <v>32</v>
      </c>
      <c r="E37" s="3">
        <v>7</v>
      </c>
      <c r="F37" s="51">
        <v>114</v>
      </c>
      <c r="G37" s="52">
        <f t="shared" si="18"/>
        <v>16.285714285714285</v>
      </c>
      <c r="H37" s="3">
        <v>27</v>
      </c>
      <c r="I37" s="3">
        <v>39</v>
      </c>
      <c r="J37" s="53">
        <f t="shared" si="19"/>
        <v>0.69230769230769229</v>
      </c>
      <c r="K37" s="54"/>
      <c r="L37" s="3"/>
      <c r="M37" s="3"/>
      <c r="N37" s="54"/>
      <c r="O37" s="3">
        <v>20</v>
      </c>
      <c r="P37" s="3">
        <v>23</v>
      </c>
      <c r="Q37" s="53">
        <f t="shared" si="20"/>
        <v>0.86956521739130432</v>
      </c>
      <c r="R37" s="54"/>
      <c r="S37" s="3">
        <v>2</v>
      </c>
      <c r="T37" s="3">
        <v>8</v>
      </c>
      <c r="U37" s="3">
        <f t="shared" si="21"/>
        <v>10</v>
      </c>
      <c r="V37" s="52">
        <f t="shared" si="22"/>
        <v>1.4285714285714286</v>
      </c>
      <c r="W37" s="54"/>
      <c r="X37" s="3">
        <v>11</v>
      </c>
      <c r="Y37" s="52">
        <f t="shared" si="23"/>
        <v>1.5714285714285714</v>
      </c>
      <c r="Z37" s="54"/>
      <c r="AA37" s="3">
        <v>17</v>
      </c>
      <c r="AB37" s="55">
        <f t="shared" si="24"/>
        <v>2.4285714285714284</v>
      </c>
      <c r="AC37" s="54"/>
      <c r="AD37" s="3">
        <v>4</v>
      </c>
      <c r="AE37" s="3">
        <v>17</v>
      </c>
      <c r="AF37" s="52">
        <f t="shared" si="25"/>
        <v>2.4285714285714284</v>
      </c>
      <c r="AG37" s="3">
        <v>0</v>
      </c>
      <c r="AH37" s="54"/>
      <c r="AI37" s="3">
        <f t="shared" si="26"/>
        <v>74</v>
      </c>
      <c r="AJ37" s="52">
        <f t="shared" si="27"/>
        <v>10.571428571428571</v>
      </c>
      <c r="AK37" s="53">
        <f t="shared" si="28"/>
        <v>0.81578947368421051</v>
      </c>
      <c r="AL37" s="3"/>
      <c r="AM37" s="3" t="s">
        <v>39</v>
      </c>
      <c r="AN37" s="3" t="s">
        <v>40</v>
      </c>
      <c r="AO37" s="1"/>
      <c r="AP37" s="15"/>
      <c r="AQ37" s="3"/>
      <c r="AR37" s="43"/>
      <c r="AS37" s="15"/>
      <c r="AT37" s="3"/>
      <c r="AU37" s="3"/>
      <c r="AV37" s="3"/>
      <c r="AW37" s="13"/>
      <c r="AX37" s="15"/>
      <c r="AY37" s="3"/>
      <c r="AZ37" s="59"/>
      <c r="BA37" s="3"/>
      <c r="BB37" s="3"/>
      <c r="BC37" s="15"/>
      <c r="BD37" s="1"/>
      <c r="BE37" s="3"/>
      <c r="BF37" s="15"/>
      <c r="BG37" s="15"/>
      <c r="BH37" s="53"/>
      <c r="BI37" s="15"/>
      <c r="BJ37" s="15"/>
      <c r="BK37" s="42"/>
      <c r="BL37" s="42"/>
      <c r="BM37" s="42"/>
      <c r="BN37" s="42"/>
      <c r="BO37" s="42"/>
      <c r="BP37" s="42"/>
      <c r="BQ37" s="42"/>
      <c r="BR37" s="42"/>
      <c r="BS37" s="42"/>
      <c r="BT37" s="42"/>
      <c r="BU37" s="42"/>
      <c r="BV37" s="42"/>
      <c r="BW37" s="42"/>
      <c r="BX37" s="42"/>
      <c r="BY37" s="42"/>
      <c r="BZ37" s="42"/>
      <c r="CA37" s="42"/>
    </row>
    <row r="38" spans="1:79" x14ac:dyDescent="0.3">
      <c r="A38" s="15" t="s">
        <v>30</v>
      </c>
      <c r="B38" s="3" t="s">
        <v>31</v>
      </c>
      <c r="C38" s="3" t="s">
        <v>41</v>
      </c>
      <c r="D38" s="15">
        <v>14</v>
      </c>
      <c r="E38" s="3">
        <v>6</v>
      </c>
      <c r="F38" s="51">
        <v>34</v>
      </c>
      <c r="G38" s="52">
        <f t="shared" si="18"/>
        <v>5.666666666666667</v>
      </c>
      <c r="H38" s="3">
        <v>7</v>
      </c>
      <c r="I38" s="3">
        <v>14</v>
      </c>
      <c r="J38" s="53">
        <f t="shared" si="19"/>
        <v>0.5</v>
      </c>
      <c r="K38" s="54"/>
      <c r="L38" s="3">
        <v>1</v>
      </c>
      <c r="M38" s="3">
        <v>3</v>
      </c>
      <c r="N38" s="54"/>
      <c r="O38" s="3">
        <v>0</v>
      </c>
      <c r="P38" s="3">
        <v>0</v>
      </c>
      <c r="Q38" s="53" t="e">
        <f t="shared" si="20"/>
        <v>#DIV/0!</v>
      </c>
      <c r="R38" s="54"/>
      <c r="S38" s="3">
        <v>0</v>
      </c>
      <c r="T38" s="3">
        <v>1</v>
      </c>
      <c r="U38" s="3">
        <f t="shared" si="21"/>
        <v>1</v>
      </c>
      <c r="V38" s="52">
        <f t="shared" si="22"/>
        <v>0.16666666666666666</v>
      </c>
      <c r="W38" s="54"/>
      <c r="X38" s="3">
        <v>4</v>
      </c>
      <c r="Y38" s="52">
        <f t="shared" si="23"/>
        <v>0.66666666666666663</v>
      </c>
      <c r="Z38" s="54"/>
      <c r="AA38" s="3">
        <v>6</v>
      </c>
      <c r="AB38" s="55">
        <f t="shared" si="24"/>
        <v>1</v>
      </c>
      <c r="AC38" s="54"/>
      <c r="AD38" s="3">
        <v>0</v>
      </c>
      <c r="AE38" s="3">
        <v>3</v>
      </c>
      <c r="AF38" s="52">
        <f t="shared" si="25"/>
        <v>0.5</v>
      </c>
      <c r="AG38" s="3">
        <v>0</v>
      </c>
      <c r="AH38" s="54"/>
      <c r="AI38" s="3">
        <f t="shared" si="26"/>
        <v>15</v>
      </c>
      <c r="AJ38" s="52">
        <f t="shared" si="27"/>
        <v>2.5</v>
      </c>
      <c r="AK38" s="53">
        <f t="shared" si="28"/>
        <v>0.61764705882352944</v>
      </c>
      <c r="AL38" s="63"/>
      <c r="AM38" s="64" t="s">
        <v>42</v>
      </c>
      <c r="AN38" s="64" t="s">
        <v>87</v>
      </c>
      <c r="AO38" s="1"/>
      <c r="AP38" s="15"/>
      <c r="AQ38" s="23"/>
      <c r="AR38" s="24"/>
      <c r="AS38" s="25"/>
      <c r="AT38" s="23"/>
      <c r="AU38" s="23"/>
      <c r="AV38" s="23"/>
      <c r="AW38" s="23"/>
      <c r="AX38" s="25"/>
      <c r="AY38" s="3"/>
      <c r="AZ38" s="59"/>
      <c r="BA38" s="23"/>
      <c r="BB38" s="3"/>
      <c r="BC38" s="3"/>
      <c r="BD38" s="1"/>
      <c r="BE38" s="3"/>
      <c r="BF38" s="15"/>
      <c r="BG38" s="15"/>
      <c r="BH38" s="53"/>
      <c r="BI38" s="15"/>
      <c r="BJ38" s="15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2"/>
    </row>
    <row r="39" spans="1:79" x14ac:dyDescent="0.3">
      <c r="A39" s="15" t="s">
        <v>30</v>
      </c>
      <c r="B39" s="3" t="s">
        <v>31</v>
      </c>
      <c r="C39" s="3" t="s">
        <v>47</v>
      </c>
      <c r="D39" s="15">
        <v>52</v>
      </c>
      <c r="E39" s="3">
        <v>7</v>
      </c>
      <c r="F39" s="51">
        <v>105</v>
      </c>
      <c r="G39" s="52">
        <f t="shared" si="18"/>
        <v>15</v>
      </c>
      <c r="H39" s="3">
        <v>30</v>
      </c>
      <c r="I39" s="3">
        <v>40</v>
      </c>
      <c r="J39" s="53">
        <f t="shared" si="19"/>
        <v>0.75</v>
      </c>
      <c r="K39" s="54"/>
      <c r="L39" s="3"/>
      <c r="M39" s="3"/>
      <c r="N39" s="54"/>
      <c r="O39" s="3">
        <v>11</v>
      </c>
      <c r="P39" s="3">
        <v>13</v>
      </c>
      <c r="Q39" s="53">
        <f t="shared" si="20"/>
        <v>0.84615384615384615</v>
      </c>
      <c r="R39" s="54"/>
      <c r="S39" s="3">
        <v>6</v>
      </c>
      <c r="T39" s="3">
        <v>22</v>
      </c>
      <c r="U39" s="3">
        <f t="shared" si="21"/>
        <v>28</v>
      </c>
      <c r="V39" s="52">
        <f t="shared" si="22"/>
        <v>4</v>
      </c>
      <c r="W39" s="54"/>
      <c r="X39" s="3">
        <v>5</v>
      </c>
      <c r="Y39" s="52">
        <f t="shared" si="23"/>
        <v>0.7142857142857143</v>
      </c>
      <c r="Z39" s="54"/>
      <c r="AA39" s="3">
        <v>13</v>
      </c>
      <c r="AB39" s="55">
        <f t="shared" si="24"/>
        <v>1.8571428571428572</v>
      </c>
      <c r="AC39" s="54"/>
      <c r="AD39" s="3">
        <v>6</v>
      </c>
      <c r="AE39" s="3">
        <v>11</v>
      </c>
      <c r="AF39" s="52">
        <f t="shared" si="25"/>
        <v>1.5714285714285714</v>
      </c>
      <c r="AG39" s="3">
        <v>6</v>
      </c>
      <c r="AH39" s="54"/>
      <c r="AI39" s="3">
        <f t="shared" si="26"/>
        <v>71</v>
      </c>
      <c r="AJ39" s="52">
        <f t="shared" si="27"/>
        <v>10.142857142857142</v>
      </c>
      <c r="AK39" s="53">
        <f t="shared" si="28"/>
        <v>0.99047619047619051</v>
      </c>
      <c r="AL39" s="3"/>
      <c r="AM39" s="3" t="s">
        <v>48</v>
      </c>
      <c r="AN39" s="3" t="s">
        <v>49</v>
      </c>
      <c r="AO39" s="1"/>
      <c r="AP39" s="15"/>
      <c r="AQ39" s="3"/>
      <c r="AR39" s="43"/>
      <c r="AS39" s="15"/>
      <c r="AT39" s="13"/>
      <c r="AU39" s="3"/>
      <c r="AV39" s="3"/>
      <c r="AW39" s="3"/>
      <c r="AX39" s="15"/>
      <c r="AY39" s="3"/>
      <c r="AZ39" s="59"/>
      <c r="BA39" s="3"/>
      <c r="BB39" s="3"/>
      <c r="BC39" s="15"/>
      <c r="BD39" s="1"/>
      <c r="BE39" s="3"/>
      <c r="BF39" s="15"/>
      <c r="BG39" s="15"/>
      <c r="BH39" s="53"/>
      <c r="BI39" s="15"/>
      <c r="BJ39" s="15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42"/>
      <c r="BZ39" s="42"/>
      <c r="CA39" s="42"/>
    </row>
    <row r="40" spans="1:79" x14ac:dyDescent="0.3">
      <c r="A40" s="15" t="s">
        <v>30</v>
      </c>
      <c r="B40" s="3" t="s">
        <v>31</v>
      </c>
      <c r="C40" s="3" t="s">
        <v>51</v>
      </c>
      <c r="D40" s="15">
        <v>50</v>
      </c>
      <c r="E40" s="3">
        <v>6</v>
      </c>
      <c r="F40" s="70">
        <v>128</v>
      </c>
      <c r="G40" s="71">
        <f t="shared" si="18"/>
        <v>21.333333333333332</v>
      </c>
      <c r="H40" s="3">
        <v>22</v>
      </c>
      <c r="I40" s="3">
        <v>34</v>
      </c>
      <c r="J40" s="53">
        <f t="shared" si="19"/>
        <v>0.6470588235294118</v>
      </c>
      <c r="K40" s="54"/>
      <c r="L40" s="3"/>
      <c r="M40" s="3"/>
      <c r="N40" s="54"/>
      <c r="O40" s="3">
        <v>8</v>
      </c>
      <c r="P40" s="3">
        <v>15</v>
      </c>
      <c r="Q40" s="53">
        <f t="shared" si="20"/>
        <v>0.53333333333333333</v>
      </c>
      <c r="R40" s="54"/>
      <c r="S40" s="3">
        <v>9</v>
      </c>
      <c r="T40" s="3">
        <v>28</v>
      </c>
      <c r="U40" s="3">
        <f t="shared" si="21"/>
        <v>37</v>
      </c>
      <c r="V40" s="52">
        <f t="shared" si="22"/>
        <v>6.166666666666667</v>
      </c>
      <c r="W40" s="54"/>
      <c r="X40" s="3">
        <v>20</v>
      </c>
      <c r="Y40" s="52">
        <f t="shared" si="23"/>
        <v>3.3333333333333335</v>
      </c>
      <c r="Z40" s="54"/>
      <c r="AA40" s="3">
        <v>10</v>
      </c>
      <c r="AB40" s="55">
        <f t="shared" si="24"/>
        <v>1.6666666666666667</v>
      </c>
      <c r="AC40" s="54"/>
      <c r="AD40" s="3">
        <v>6</v>
      </c>
      <c r="AE40" s="3">
        <v>14</v>
      </c>
      <c r="AF40" s="52">
        <f t="shared" si="25"/>
        <v>2.3333333333333335</v>
      </c>
      <c r="AG40" s="3">
        <v>4</v>
      </c>
      <c r="AH40" s="54"/>
      <c r="AI40" s="3">
        <f t="shared" si="26"/>
        <v>52</v>
      </c>
      <c r="AJ40" s="52">
        <f t="shared" si="27"/>
        <v>8.6666666666666661</v>
      </c>
      <c r="AK40" s="53">
        <f t="shared" si="28"/>
        <v>0.9453125</v>
      </c>
      <c r="AL40" s="3"/>
      <c r="AM40" s="3" t="s">
        <v>52</v>
      </c>
      <c r="AN40" s="3" t="s">
        <v>34</v>
      </c>
      <c r="AO40" s="1"/>
      <c r="AP40" s="15"/>
      <c r="AQ40" s="3"/>
      <c r="AR40" s="43"/>
      <c r="AS40" s="15"/>
      <c r="AT40" s="3"/>
      <c r="AU40" s="3"/>
      <c r="AV40" s="3"/>
      <c r="AW40" s="13"/>
      <c r="AX40" s="15"/>
      <c r="AY40" s="3"/>
      <c r="AZ40" s="59"/>
      <c r="BA40" s="3"/>
      <c r="BB40" s="3"/>
      <c r="BC40" s="15"/>
      <c r="BD40" s="1"/>
      <c r="BE40" s="3"/>
      <c r="BF40" s="15"/>
      <c r="BG40" s="15"/>
      <c r="BH40" s="53"/>
      <c r="BI40" s="15"/>
      <c r="BJ40" s="15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42"/>
      <c r="BZ40" s="42"/>
      <c r="CA40" s="42"/>
    </row>
    <row r="41" spans="1:79" x14ac:dyDescent="0.3">
      <c r="A41" s="15" t="s">
        <v>30</v>
      </c>
      <c r="B41" s="3" t="s">
        <v>31</v>
      </c>
      <c r="C41" s="3" t="s">
        <v>53</v>
      </c>
      <c r="D41" s="15">
        <v>20</v>
      </c>
      <c r="E41" s="3">
        <v>6</v>
      </c>
      <c r="F41" s="51">
        <v>14</v>
      </c>
      <c r="G41" s="52">
        <f t="shared" si="18"/>
        <v>2.3333333333333335</v>
      </c>
      <c r="H41" s="3">
        <v>4</v>
      </c>
      <c r="I41" s="3">
        <v>4</v>
      </c>
      <c r="J41" s="53">
        <f t="shared" si="19"/>
        <v>1</v>
      </c>
      <c r="K41" s="54"/>
      <c r="L41" s="3"/>
      <c r="M41" s="3"/>
      <c r="N41" s="54"/>
      <c r="O41" s="3">
        <v>0</v>
      </c>
      <c r="P41" s="3">
        <v>0</v>
      </c>
      <c r="Q41" s="53" t="e">
        <f t="shared" si="20"/>
        <v>#DIV/0!</v>
      </c>
      <c r="R41" s="54"/>
      <c r="S41" s="3">
        <v>1</v>
      </c>
      <c r="T41" s="3">
        <v>1</v>
      </c>
      <c r="U41" s="3">
        <f t="shared" si="21"/>
        <v>2</v>
      </c>
      <c r="V41" s="52">
        <f t="shared" si="22"/>
        <v>0.33333333333333331</v>
      </c>
      <c r="W41" s="54"/>
      <c r="X41" s="3">
        <v>0</v>
      </c>
      <c r="Y41" s="52">
        <f t="shared" si="23"/>
        <v>0</v>
      </c>
      <c r="Z41" s="54"/>
      <c r="AA41" s="3">
        <v>3</v>
      </c>
      <c r="AB41" s="55">
        <f t="shared" si="24"/>
        <v>0.5</v>
      </c>
      <c r="AC41" s="54"/>
      <c r="AD41" s="3">
        <v>0</v>
      </c>
      <c r="AE41" s="3">
        <v>2</v>
      </c>
      <c r="AF41" s="52">
        <f t="shared" si="25"/>
        <v>0.33333333333333331</v>
      </c>
      <c r="AG41" s="3">
        <v>0</v>
      </c>
      <c r="AH41" s="54"/>
      <c r="AI41" s="3">
        <f t="shared" si="26"/>
        <v>8</v>
      </c>
      <c r="AJ41" s="52">
        <f t="shared" si="27"/>
        <v>1.3333333333333333</v>
      </c>
      <c r="AK41" s="53">
        <f t="shared" si="28"/>
        <v>0.5714285714285714</v>
      </c>
      <c r="AL41" s="3"/>
      <c r="AM41" s="3" t="s">
        <v>54</v>
      </c>
      <c r="AN41" s="3" t="s">
        <v>55</v>
      </c>
      <c r="AO41" s="1"/>
      <c r="AP41" s="15"/>
      <c r="AQ41" s="3"/>
      <c r="AR41" s="43"/>
      <c r="AS41" s="15"/>
      <c r="AT41" s="13"/>
      <c r="AU41" s="3"/>
      <c r="AV41" s="3"/>
      <c r="AW41" s="3"/>
      <c r="AX41" s="15"/>
      <c r="AY41" s="3"/>
      <c r="AZ41" s="60"/>
      <c r="BA41" s="4"/>
      <c r="BB41" s="3"/>
      <c r="BC41" s="15"/>
      <c r="BD41" s="4"/>
      <c r="BE41" s="3"/>
      <c r="BF41" s="15"/>
      <c r="BG41" s="15"/>
      <c r="BH41" s="53"/>
      <c r="BI41" s="15"/>
      <c r="BJ41" s="15"/>
      <c r="BK41" s="1"/>
      <c r="BL41" s="1"/>
      <c r="BM41" s="1"/>
      <c r="BN41" s="1"/>
      <c r="BO41" s="1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42"/>
      <c r="CA41" s="42"/>
    </row>
    <row r="42" spans="1:79" x14ac:dyDescent="0.3">
      <c r="A42" s="15" t="s">
        <v>30</v>
      </c>
      <c r="B42" s="3" t="s">
        <v>31</v>
      </c>
      <c r="C42" s="3" t="s">
        <v>56</v>
      </c>
      <c r="D42" s="15">
        <v>24</v>
      </c>
      <c r="E42" s="3">
        <v>7</v>
      </c>
      <c r="F42" s="51">
        <v>162</v>
      </c>
      <c r="G42" s="52">
        <f t="shared" si="18"/>
        <v>23.142857142857142</v>
      </c>
      <c r="H42" s="3">
        <v>38</v>
      </c>
      <c r="I42" s="3">
        <v>56</v>
      </c>
      <c r="J42" s="53">
        <f t="shared" si="19"/>
        <v>0.6785714285714286</v>
      </c>
      <c r="K42" s="54"/>
      <c r="L42" s="3"/>
      <c r="M42" s="3"/>
      <c r="N42" s="54"/>
      <c r="O42" s="3">
        <v>16</v>
      </c>
      <c r="P42" s="3">
        <v>29</v>
      </c>
      <c r="Q42" s="53">
        <f t="shared" si="20"/>
        <v>0.55172413793103448</v>
      </c>
      <c r="R42" s="54"/>
      <c r="S42" s="3">
        <v>8</v>
      </c>
      <c r="T42" s="3">
        <v>17</v>
      </c>
      <c r="U42" s="3">
        <f t="shared" si="21"/>
        <v>25</v>
      </c>
      <c r="V42" s="52">
        <f t="shared" si="22"/>
        <v>3.5714285714285716</v>
      </c>
      <c r="W42" s="54"/>
      <c r="X42" s="3">
        <v>6</v>
      </c>
      <c r="Y42" s="52">
        <f t="shared" si="23"/>
        <v>0.8571428571428571</v>
      </c>
      <c r="Z42" s="54"/>
      <c r="AA42" s="3">
        <v>17</v>
      </c>
      <c r="AB42" s="55">
        <f t="shared" si="24"/>
        <v>2.4285714285714284</v>
      </c>
      <c r="AC42" s="54"/>
      <c r="AD42" s="3">
        <v>8</v>
      </c>
      <c r="AE42" s="3">
        <v>5</v>
      </c>
      <c r="AF42" s="52">
        <f t="shared" si="25"/>
        <v>0.7142857142857143</v>
      </c>
      <c r="AG42" s="3">
        <v>0</v>
      </c>
      <c r="AH42" s="54"/>
      <c r="AI42" s="3">
        <f t="shared" si="26"/>
        <v>92</v>
      </c>
      <c r="AJ42" s="52">
        <f t="shared" si="27"/>
        <v>13.142857142857142</v>
      </c>
      <c r="AK42" s="53">
        <f t="shared" si="28"/>
        <v>0.81481481481481477</v>
      </c>
      <c r="AL42" s="3"/>
      <c r="AM42" s="3" t="s">
        <v>36</v>
      </c>
      <c r="AN42" s="3" t="s">
        <v>57</v>
      </c>
      <c r="AO42" s="1"/>
      <c r="AP42" s="15"/>
      <c r="AQ42" s="3"/>
      <c r="AR42" s="43"/>
      <c r="AS42" s="15"/>
      <c r="AT42" s="3"/>
      <c r="AU42" s="3"/>
      <c r="AV42" s="3"/>
      <c r="AW42" s="13"/>
      <c r="AX42" s="15"/>
      <c r="AY42" s="3"/>
      <c r="AZ42" s="59"/>
      <c r="BA42" s="3"/>
      <c r="BB42" s="3"/>
      <c r="BC42" s="15"/>
      <c r="BD42" s="1"/>
      <c r="BE42" s="3"/>
      <c r="BF42" s="15"/>
      <c r="BG42" s="15"/>
      <c r="BH42" s="53"/>
      <c r="BI42" s="15"/>
      <c r="BJ42" s="15"/>
      <c r="BK42" s="1"/>
      <c r="BL42" s="1"/>
      <c r="BM42" s="1"/>
      <c r="BN42" s="1"/>
      <c r="BO42" s="1"/>
      <c r="BP42" s="42"/>
      <c r="BQ42" s="42"/>
      <c r="BR42" s="42"/>
      <c r="BS42" s="42"/>
      <c r="BT42" s="42"/>
      <c r="BU42" s="42"/>
      <c r="BV42" s="42"/>
      <c r="BW42" s="42"/>
      <c r="BX42" s="42"/>
      <c r="BY42" s="42"/>
      <c r="BZ42" s="42"/>
      <c r="CA42" s="42"/>
    </row>
    <row r="43" spans="1:79" x14ac:dyDescent="0.3">
      <c r="A43" s="15" t="s">
        <v>30</v>
      </c>
      <c r="B43" s="3" t="s">
        <v>31</v>
      </c>
      <c r="C43" s="3" t="s">
        <v>58</v>
      </c>
      <c r="D43" s="15">
        <v>40</v>
      </c>
      <c r="E43" s="3">
        <v>7</v>
      </c>
      <c r="F43" s="51">
        <v>201</v>
      </c>
      <c r="G43" s="52">
        <f t="shared" si="18"/>
        <v>28.714285714285715</v>
      </c>
      <c r="H43" s="3">
        <v>56</v>
      </c>
      <c r="I43" s="3">
        <v>60</v>
      </c>
      <c r="J43" s="53">
        <f t="shared" si="19"/>
        <v>0.93333333333333335</v>
      </c>
      <c r="K43" s="54"/>
      <c r="L43" s="3"/>
      <c r="M43" s="3"/>
      <c r="N43" s="54"/>
      <c r="O43" s="3">
        <v>59</v>
      </c>
      <c r="P43" s="3">
        <v>76</v>
      </c>
      <c r="Q43" s="53">
        <f t="shared" si="20"/>
        <v>0.77631578947368418</v>
      </c>
      <c r="R43" s="54"/>
      <c r="S43" s="3">
        <v>13</v>
      </c>
      <c r="T43" s="3">
        <v>29</v>
      </c>
      <c r="U43" s="3">
        <f t="shared" si="21"/>
        <v>42</v>
      </c>
      <c r="V43" s="52">
        <f t="shared" si="22"/>
        <v>6</v>
      </c>
      <c r="W43" s="54"/>
      <c r="X43" s="3">
        <v>7</v>
      </c>
      <c r="Y43" s="52">
        <f t="shared" si="23"/>
        <v>1</v>
      </c>
      <c r="Z43" s="54"/>
      <c r="AA43" s="3">
        <v>18</v>
      </c>
      <c r="AB43" s="55">
        <f t="shared" si="24"/>
        <v>2.5714285714285716</v>
      </c>
      <c r="AC43" s="54"/>
      <c r="AD43" s="3">
        <v>5</v>
      </c>
      <c r="AE43" s="3">
        <v>17</v>
      </c>
      <c r="AF43" s="52">
        <f t="shared" si="25"/>
        <v>2.4285714285714284</v>
      </c>
      <c r="AG43" s="3">
        <v>0</v>
      </c>
      <c r="AH43" s="54"/>
      <c r="AI43" s="3">
        <f t="shared" si="26"/>
        <v>171</v>
      </c>
      <c r="AJ43" s="52">
        <f t="shared" si="27"/>
        <v>24.428571428571427</v>
      </c>
      <c r="AK43" s="53">
        <f t="shared" si="28"/>
        <v>1.0696517412935322</v>
      </c>
      <c r="AL43" s="3"/>
      <c r="AM43" s="3" t="s">
        <v>59</v>
      </c>
      <c r="AN43" s="3" t="s">
        <v>49</v>
      </c>
      <c r="AO43" s="1"/>
      <c r="AP43" s="15"/>
      <c r="AQ43" s="3"/>
      <c r="AR43" s="43"/>
      <c r="AS43" s="15"/>
      <c r="AT43" s="3"/>
      <c r="AU43" s="3"/>
      <c r="AV43" s="3"/>
      <c r="AW43" s="13"/>
      <c r="AX43" s="15"/>
      <c r="AY43" s="3"/>
      <c r="AZ43" s="59"/>
      <c r="BA43" s="3"/>
      <c r="BB43" s="3"/>
      <c r="BC43" s="15"/>
      <c r="BD43" s="1"/>
      <c r="BE43" s="1"/>
      <c r="BF43" s="1"/>
      <c r="BG43" s="1"/>
      <c r="BH43" s="1"/>
      <c r="BI43" s="14"/>
      <c r="BJ43" s="14"/>
      <c r="BK43" s="1"/>
      <c r="BL43" s="1"/>
      <c r="BM43" s="1"/>
      <c r="BN43" s="1"/>
      <c r="BO43" s="1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42"/>
      <c r="CA43" s="42"/>
    </row>
    <row r="44" spans="1:79" x14ac:dyDescent="0.3">
      <c r="A44" s="15" t="s">
        <v>30</v>
      </c>
      <c r="B44" s="3" t="s">
        <v>31</v>
      </c>
      <c r="C44" s="3" t="s">
        <v>60</v>
      </c>
      <c r="D44" s="15">
        <v>22</v>
      </c>
      <c r="E44" s="3">
        <v>7</v>
      </c>
      <c r="F44" s="51">
        <v>134</v>
      </c>
      <c r="G44" s="52">
        <f t="shared" si="18"/>
        <v>19.142857142857142</v>
      </c>
      <c r="H44" s="3">
        <v>17</v>
      </c>
      <c r="I44" s="3">
        <v>27</v>
      </c>
      <c r="J44" s="53">
        <f t="shared" si="19"/>
        <v>0.62962962962962965</v>
      </c>
      <c r="K44" s="54"/>
      <c r="L44" s="3"/>
      <c r="M44" s="3"/>
      <c r="N44" s="54"/>
      <c r="O44" s="3">
        <v>6</v>
      </c>
      <c r="P44" s="3">
        <v>14</v>
      </c>
      <c r="Q44" s="53">
        <f t="shared" si="20"/>
        <v>0.42857142857142855</v>
      </c>
      <c r="R44" s="54"/>
      <c r="S44" s="3">
        <v>4</v>
      </c>
      <c r="T44" s="3">
        <v>16</v>
      </c>
      <c r="U44" s="3">
        <f t="shared" si="21"/>
        <v>20</v>
      </c>
      <c r="V44" s="52">
        <f t="shared" si="22"/>
        <v>2.8571428571428572</v>
      </c>
      <c r="W44" s="54"/>
      <c r="X44" s="3">
        <v>10</v>
      </c>
      <c r="Y44" s="52">
        <f t="shared" si="23"/>
        <v>1.4285714285714286</v>
      </c>
      <c r="Z44" s="54"/>
      <c r="AA44" s="3">
        <v>13</v>
      </c>
      <c r="AB44" s="55">
        <f t="shared" si="24"/>
        <v>1.8571428571428572</v>
      </c>
      <c r="AC44" s="54"/>
      <c r="AD44" s="3">
        <v>9</v>
      </c>
      <c r="AE44" s="3">
        <v>16</v>
      </c>
      <c r="AF44" s="52">
        <f t="shared" si="25"/>
        <v>2.2857142857142856</v>
      </c>
      <c r="AG44" s="3">
        <v>1</v>
      </c>
      <c r="AH44" s="54"/>
      <c r="AI44" s="3">
        <f t="shared" si="26"/>
        <v>40</v>
      </c>
      <c r="AJ44" s="52">
        <f t="shared" si="27"/>
        <v>5.7142857142857144</v>
      </c>
      <c r="AK44" s="53">
        <f t="shared" si="28"/>
        <v>0.54477611940298509</v>
      </c>
      <c r="AL44" s="3"/>
      <c r="AM44" s="3" t="s">
        <v>61</v>
      </c>
      <c r="AN44" s="3" t="s">
        <v>37</v>
      </c>
      <c r="AO44" s="1"/>
      <c r="AP44" s="15"/>
      <c r="AQ44" s="3"/>
      <c r="AR44" s="43"/>
      <c r="AS44" s="15"/>
      <c r="AT44" s="3"/>
      <c r="AU44" s="3"/>
      <c r="AV44" s="3"/>
      <c r="AW44" s="13"/>
      <c r="AX44" s="15"/>
      <c r="AY44" s="3"/>
      <c r="AZ44" s="59"/>
      <c r="BA44" s="45"/>
      <c r="BB44" s="3"/>
      <c r="BC44" s="15"/>
      <c r="BD44" s="1"/>
      <c r="BE44" s="1"/>
      <c r="BF44" s="38"/>
      <c r="BG44" s="38"/>
      <c r="BH44" s="41"/>
      <c r="BI44" s="65"/>
      <c r="BJ44" s="65"/>
      <c r="BK44" s="1"/>
      <c r="BL44" s="1"/>
      <c r="BM44" s="1"/>
      <c r="BN44" s="1"/>
      <c r="BO44" s="1"/>
      <c r="BP44" s="42"/>
      <c r="BQ44" s="42"/>
      <c r="BR44" s="42"/>
      <c r="BS44" s="42"/>
      <c r="BT44" s="42"/>
      <c r="BU44" s="42"/>
      <c r="BV44" s="42"/>
      <c r="BW44" s="42"/>
      <c r="BX44" s="42"/>
      <c r="BY44" s="42"/>
      <c r="BZ44" s="42"/>
      <c r="CA44" s="42"/>
    </row>
    <row r="45" spans="1:79" x14ac:dyDescent="0.3">
      <c r="A45" s="15" t="s">
        <v>30</v>
      </c>
      <c r="B45" s="3" t="s">
        <v>31</v>
      </c>
      <c r="C45" s="3" t="s">
        <v>62</v>
      </c>
      <c r="D45" s="15">
        <v>42</v>
      </c>
      <c r="E45" s="3">
        <v>7</v>
      </c>
      <c r="F45" s="51">
        <v>104</v>
      </c>
      <c r="G45" s="52">
        <f t="shared" si="18"/>
        <v>14.857142857142858</v>
      </c>
      <c r="H45" s="3">
        <v>11</v>
      </c>
      <c r="I45" s="3">
        <v>19</v>
      </c>
      <c r="J45" s="53">
        <f t="shared" si="19"/>
        <v>0.57894736842105265</v>
      </c>
      <c r="K45" s="54"/>
      <c r="L45" s="3"/>
      <c r="M45" s="3"/>
      <c r="N45" s="54"/>
      <c r="O45" s="3">
        <v>17</v>
      </c>
      <c r="P45" s="3">
        <v>23</v>
      </c>
      <c r="Q45" s="53">
        <f t="shared" si="20"/>
        <v>0.73913043478260865</v>
      </c>
      <c r="R45" s="54"/>
      <c r="S45" s="3">
        <v>5</v>
      </c>
      <c r="T45" s="3">
        <v>8</v>
      </c>
      <c r="U45" s="3">
        <f t="shared" si="21"/>
        <v>13</v>
      </c>
      <c r="V45" s="52">
        <f t="shared" si="22"/>
        <v>1.8571428571428572</v>
      </c>
      <c r="W45" s="54"/>
      <c r="X45" s="3">
        <v>15</v>
      </c>
      <c r="Y45" s="52">
        <f t="shared" si="23"/>
        <v>2.1428571428571428</v>
      </c>
      <c r="Z45" s="54"/>
      <c r="AA45" s="3">
        <v>14</v>
      </c>
      <c r="AB45" s="55">
        <f t="shared" si="24"/>
        <v>2</v>
      </c>
      <c r="AC45" s="54"/>
      <c r="AD45" s="3">
        <v>7</v>
      </c>
      <c r="AE45" s="3">
        <v>15</v>
      </c>
      <c r="AF45" s="52">
        <f t="shared" si="25"/>
        <v>2.1428571428571428</v>
      </c>
      <c r="AG45" s="3">
        <v>1</v>
      </c>
      <c r="AH45" s="54"/>
      <c r="AI45" s="3">
        <f t="shared" si="26"/>
        <v>39</v>
      </c>
      <c r="AJ45" s="52">
        <f t="shared" si="27"/>
        <v>5.5714285714285712</v>
      </c>
      <c r="AK45" s="53">
        <f t="shared" si="28"/>
        <v>0.71153846153846156</v>
      </c>
      <c r="AL45" s="3"/>
      <c r="AM45" s="3" t="s">
        <v>63</v>
      </c>
      <c r="AN45" s="3" t="s">
        <v>43</v>
      </c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4"/>
      <c r="AZ45" s="4"/>
      <c r="BA45" s="4"/>
      <c r="BB45" s="4"/>
      <c r="BC45" s="4"/>
      <c r="BD45" s="1"/>
      <c r="BE45" s="1"/>
      <c r="BF45" s="1"/>
      <c r="BG45" s="1"/>
      <c r="BH45" s="77"/>
      <c r="BI45" s="38"/>
      <c r="BJ45" s="78"/>
      <c r="BK45" s="1"/>
      <c r="BL45" s="1"/>
      <c r="BM45" s="1"/>
      <c r="BN45" s="1"/>
      <c r="BO45" s="1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42"/>
      <c r="CA45" s="42"/>
    </row>
    <row r="46" spans="1:79" x14ac:dyDescent="0.3">
      <c r="A46" s="15" t="s">
        <v>30</v>
      </c>
      <c r="B46" s="3" t="s">
        <v>31</v>
      </c>
      <c r="C46" s="25" t="s">
        <v>78</v>
      </c>
      <c r="D46" s="5"/>
      <c r="E46" s="3"/>
      <c r="F46" s="25">
        <v>480</v>
      </c>
      <c r="G46" s="52"/>
      <c r="H46" s="25"/>
      <c r="I46" s="25">
        <v>87</v>
      </c>
      <c r="J46" s="53"/>
      <c r="K46" s="54"/>
      <c r="L46" s="3"/>
      <c r="M46" s="3"/>
      <c r="N46" s="54"/>
      <c r="O46" s="3"/>
      <c r="P46" s="3"/>
      <c r="Q46" s="53"/>
      <c r="R46" s="54"/>
      <c r="S46" s="3"/>
      <c r="T46" s="25">
        <v>45</v>
      </c>
      <c r="U46" s="3"/>
      <c r="V46" s="52"/>
      <c r="W46" s="54"/>
      <c r="X46" s="3"/>
      <c r="Y46" s="52"/>
      <c r="Z46" s="54"/>
      <c r="AA46" s="25">
        <v>48</v>
      </c>
      <c r="AB46" s="55"/>
      <c r="AC46" s="54"/>
      <c r="AD46" s="3"/>
      <c r="AE46" s="25">
        <v>23</v>
      </c>
      <c r="AF46" s="52"/>
      <c r="AG46" s="3"/>
      <c r="AH46" s="54"/>
      <c r="AI46" s="25"/>
      <c r="AJ46" s="52"/>
      <c r="AK46" s="53"/>
      <c r="AL46" s="3"/>
      <c r="AM46" s="3"/>
      <c r="AN46" s="3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66"/>
      <c r="AZ46" s="67"/>
      <c r="BA46" s="68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2"/>
      <c r="CA46" s="42"/>
    </row>
    <row r="47" spans="1:79" x14ac:dyDescent="0.3">
      <c r="A47" s="1"/>
      <c r="B47" s="3"/>
      <c r="C47" s="1"/>
      <c r="D47" s="14"/>
      <c r="E47" s="1"/>
      <c r="F47" s="17" t="s">
        <v>64</v>
      </c>
      <c r="G47" s="16" t="s">
        <v>64</v>
      </c>
      <c r="H47" s="16" t="s">
        <v>64</v>
      </c>
      <c r="I47" s="16" t="s">
        <v>64</v>
      </c>
      <c r="J47" s="16" t="s">
        <v>64</v>
      </c>
      <c r="K47" s="36"/>
      <c r="L47" s="16" t="s">
        <v>64</v>
      </c>
      <c r="M47" s="16" t="s">
        <v>64</v>
      </c>
      <c r="N47" s="36"/>
      <c r="O47" s="16" t="s">
        <v>64</v>
      </c>
      <c r="P47" s="16" t="s">
        <v>64</v>
      </c>
      <c r="Q47" s="16" t="s">
        <v>64</v>
      </c>
      <c r="R47" s="36"/>
      <c r="S47" s="16" t="s">
        <v>64</v>
      </c>
      <c r="T47" s="16" t="s">
        <v>64</v>
      </c>
      <c r="U47" s="16" t="s">
        <v>64</v>
      </c>
      <c r="V47" s="16" t="s">
        <v>64</v>
      </c>
      <c r="W47" s="36"/>
      <c r="X47" s="16" t="s">
        <v>64</v>
      </c>
      <c r="Y47" s="16" t="s">
        <v>64</v>
      </c>
      <c r="Z47" s="36"/>
      <c r="AA47" s="16" t="s">
        <v>64</v>
      </c>
      <c r="AB47" s="18" t="s">
        <v>64</v>
      </c>
      <c r="AC47" s="37"/>
      <c r="AD47" s="16" t="s">
        <v>64</v>
      </c>
      <c r="AE47" s="16" t="s">
        <v>64</v>
      </c>
      <c r="AF47" s="16" t="s">
        <v>64</v>
      </c>
      <c r="AG47" s="16" t="s">
        <v>64</v>
      </c>
      <c r="AH47" s="36"/>
      <c r="AI47" s="16" t="s">
        <v>64</v>
      </c>
      <c r="AJ47" s="16" t="s">
        <v>64</v>
      </c>
      <c r="AK47" s="19" t="s">
        <v>64</v>
      </c>
      <c r="AL47" s="11"/>
      <c r="AM47" s="3"/>
      <c r="AN47" s="3"/>
      <c r="AO47" s="42"/>
      <c r="AP47" s="42"/>
      <c r="AQ47" s="42"/>
      <c r="AR47" s="42"/>
      <c r="AS47" s="42"/>
      <c r="AT47" s="42"/>
      <c r="AU47" s="42"/>
      <c r="AV47" s="42"/>
      <c r="AW47" s="57"/>
      <c r="AX47" s="42"/>
      <c r="AY47" s="3"/>
      <c r="AZ47" s="51"/>
      <c r="BA47" s="15"/>
      <c r="BB47" s="69"/>
      <c r="BC47" s="42"/>
      <c r="BD47" s="42"/>
      <c r="BE47" s="42"/>
      <c r="BF47" s="42"/>
      <c r="BG47" s="42"/>
      <c r="BH47" s="42"/>
      <c r="BI47" s="42"/>
      <c r="BJ47" s="42"/>
      <c r="BK47" s="42"/>
      <c r="BL47" s="42"/>
      <c r="BM47" s="42"/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  <c r="BY47" s="42"/>
      <c r="BZ47" s="42"/>
      <c r="CA47" s="42"/>
    </row>
    <row r="48" spans="1:79" x14ac:dyDescent="0.3">
      <c r="A48" s="27" t="s">
        <v>30</v>
      </c>
      <c r="B48" s="28" t="s">
        <v>31</v>
      </c>
      <c r="C48" s="28"/>
      <c r="D48" s="27"/>
      <c r="E48" s="26">
        <v>7</v>
      </c>
      <c r="F48" s="29">
        <f>SUM(F35:F47)</f>
        <v>1680</v>
      </c>
      <c r="G48" s="30">
        <f>+F48/E48</f>
        <v>240</v>
      </c>
      <c r="H48" s="29">
        <f t="shared" ref="H48:I48" si="29">SUM(H35:H47)</f>
        <v>243</v>
      </c>
      <c r="I48" s="29">
        <f t="shared" si="29"/>
        <v>424</v>
      </c>
      <c r="J48" s="31">
        <f>+H48/I48</f>
        <v>0.57311320754716977</v>
      </c>
      <c r="K48" s="32"/>
      <c r="L48" s="29">
        <f t="shared" ref="L48:M48" si="30">SUM(L35:L47)</f>
        <v>1</v>
      </c>
      <c r="M48" s="29">
        <f t="shared" si="30"/>
        <v>3</v>
      </c>
      <c r="N48" s="32"/>
      <c r="O48" s="29">
        <f t="shared" ref="O48:P48" si="31">SUM(O35:O47)</f>
        <v>154</v>
      </c>
      <c r="P48" s="29">
        <f t="shared" si="31"/>
        <v>219</v>
      </c>
      <c r="Q48" s="31">
        <f>+O48/P48</f>
        <v>0.70319634703196343</v>
      </c>
      <c r="R48" s="32"/>
      <c r="S48" s="29">
        <f t="shared" ref="S48:U48" si="32">SUM(S35:S47)</f>
        <v>57</v>
      </c>
      <c r="T48" s="29">
        <f t="shared" si="32"/>
        <v>192</v>
      </c>
      <c r="U48" s="29">
        <f t="shared" si="32"/>
        <v>204</v>
      </c>
      <c r="V48" s="30">
        <f>+U48/E48</f>
        <v>29.142857142857142</v>
      </c>
      <c r="W48" s="32"/>
      <c r="X48" s="29">
        <f>SUM(X35:X47)</f>
        <v>93</v>
      </c>
      <c r="Y48" s="30">
        <f>+X48/E48</f>
        <v>13.285714285714286</v>
      </c>
      <c r="Z48" s="30"/>
      <c r="AA48" s="29">
        <f>SUM(AA35:AA47)</f>
        <v>179</v>
      </c>
      <c r="AB48" s="33">
        <f>+AA48/E48</f>
        <v>25.571428571428573</v>
      </c>
      <c r="AC48" s="33"/>
      <c r="AD48" s="29">
        <f>SUM(AD35:AD47)</f>
        <v>54</v>
      </c>
      <c r="AE48" s="29">
        <f>SUM(AE35:AE47)</f>
        <v>144</v>
      </c>
      <c r="AF48" s="30">
        <f>+AE48/E48</f>
        <v>20.571428571428573</v>
      </c>
      <c r="AG48" s="29">
        <f>SUM(AG35:AG47)</f>
        <v>14</v>
      </c>
      <c r="AH48" s="32"/>
      <c r="AI48" s="29">
        <f>SUM(AI35:AI47)</f>
        <v>641</v>
      </c>
      <c r="AJ48" s="30">
        <f>+AI48/E48</f>
        <v>91.571428571428569</v>
      </c>
      <c r="AK48" s="31">
        <f>(+(AI48)+(U48)+(2*X48)+(AD48)-(AE48))/F48</f>
        <v>0.56011904761904763</v>
      </c>
      <c r="AL48" s="1"/>
      <c r="AM48" s="3"/>
      <c r="AN48" s="3"/>
      <c r="AO48" s="42"/>
      <c r="AP48" s="42"/>
      <c r="AQ48" s="42"/>
      <c r="AR48" s="42"/>
      <c r="AS48" s="42"/>
      <c r="AT48" s="42"/>
      <c r="AU48" s="42"/>
      <c r="AV48" s="42"/>
      <c r="AW48" s="57"/>
      <c r="AX48" s="42"/>
      <c r="AY48" s="3"/>
      <c r="AZ48" s="51"/>
      <c r="BA48" s="15"/>
      <c r="BB48" s="69"/>
      <c r="BC48" s="42"/>
      <c r="BD48" s="42"/>
      <c r="BE48" s="42"/>
      <c r="BF48" s="42"/>
      <c r="BG48" s="42"/>
      <c r="BH48" s="42"/>
      <c r="BI48" s="42"/>
      <c r="BJ48" s="42"/>
      <c r="BK48" s="42"/>
      <c r="BL48" s="42"/>
      <c r="BM48" s="42"/>
      <c r="BN48" s="42"/>
      <c r="BO48" s="42"/>
      <c r="BP48" s="42"/>
      <c r="BQ48" s="42"/>
      <c r="BR48" s="42"/>
      <c r="BS48" s="42"/>
      <c r="BT48" s="42"/>
      <c r="BU48" s="42"/>
      <c r="BV48" s="42"/>
      <c r="BW48" s="42"/>
      <c r="BX48" s="42"/>
      <c r="BY48" s="42"/>
      <c r="BZ48" s="42"/>
      <c r="CA48" s="42"/>
    </row>
    <row r="49" spans="1:79" x14ac:dyDescent="0.3">
      <c r="A49" s="1"/>
      <c r="B49" s="1"/>
      <c r="C49" s="1"/>
      <c r="D49" s="1"/>
      <c r="E49" s="1">
        <v>7</v>
      </c>
      <c r="F49" s="1" t="s">
        <v>66</v>
      </c>
      <c r="G49" s="1">
        <f>7*240</f>
        <v>1680</v>
      </c>
      <c r="H49" s="1"/>
      <c r="I49" s="45" t="s">
        <v>81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45" t="s">
        <v>82</v>
      </c>
      <c r="U49" s="1"/>
      <c r="V49" s="1"/>
      <c r="W49" s="1"/>
      <c r="X49" s="45" t="s">
        <v>83</v>
      </c>
      <c r="Y49" s="1"/>
      <c r="Z49" s="1"/>
      <c r="AA49" s="1"/>
      <c r="AB49" s="1"/>
      <c r="AC49" s="1"/>
      <c r="AD49" s="45" t="s">
        <v>83</v>
      </c>
      <c r="AE49" s="1"/>
      <c r="AF49" s="1"/>
      <c r="AG49" s="1"/>
      <c r="AH49" s="1"/>
      <c r="AI49" s="3" t="s">
        <v>80</v>
      </c>
      <c r="AJ49" s="1"/>
      <c r="AK49" s="1"/>
      <c r="AL49" s="1"/>
      <c r="AM49" s="3"/>
      <c r="AN49" s="3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  <c r="BX49" s="42"/>
      <c r="BY49" s="42"/>
      <c r="BZ49" s="42"/>
      <c r="CA49" s="42"/>
    </row>
    <row r="50" spans="1:79" x14ac:dyDescent="0.3">
      <c r="A50" s="1"/>
      <c r="B50" s="1"/>
      <c r="C50" s="1"/>
      <c r="D50" s="1"/>
      <c r="E50" s="1">
        <v>0</v>
      </c>
      <c r="F50" s="1" t="s">
        <v>67</v>
      </c>
      <c r="G50" s="1">
        <v>0</v>
      </c>
      <c r="H50" s="34">
        <f>SUM(G49:G50)</f>
        <v>1680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46" t="s">
        <v>84</v>
      </c>
      <c r="AF50" s="8"/>
      <c r="AG50" s="8"/>
      <c r="AH50" s="5"/>
      <c r="AI50" s="3">
        <f>+H48*2</f>
        <v>486</v>
      </c>
      <c r="AJ50" s="46" t="s">
        <v>69</v>
      </c>
      <c r="AK50" s="5"/>
      <c r="AL50" s="1"/>
      <c r="AM50" s="3"/>
      <c r="AN50" s="3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42"/>
      <c r="BL50" s="42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42"/>
      <c r="BX50" s="42"/>
      <c r="BY50" s="42"/>
      <c r="BZ50" s="42"/>
      <c r="CA50" s="42"/>
    </row>
    <row r="51" spans="1:79" x14ac:dyDescent="0.3">
      <c r="A51" s="1"/>
      <c r="B51" s="1"/>
      <c r="C51" s="56"/>
      <c r="D51" s="44"/>
      <c r="E51" s="1"/>
      <c r="F51" s="1"/>
      <c r="G51" s="1"/>
      <c r="H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20"/>
      <c r="AF51" s="21"/>
      <c r="AG51" s="22"/>
      <c r="AH51" s="5"/>
      <c r="AI51" s="47">
        <f>+L48*1</f>
        <v>1</v>
      </c>
      <c r="AJ51" s="46" t="s">
        <v>70</v>
      </c>
      <c r="AK51" s="5"/>
      <c r="AL51" s="1"/>
      <c r="AM51" s="3"/>
      <c r="AN51" s="3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F51" s="42"/>
      <c r="BG51" s="42"/>
      <c r="BH51" s="42"/>
      <c r="BI51" s="42"/>
      <c r="BJ51" s="42"/>
      <c r="BK51" s="42"/>
      <c r="BL51" s="42"/>
      <c r="BM51" s="42"/>
      <c r="BN51" s="42"/>
      <c r="BO51" s="42"/>
      <c r="BP51" s="42"/>
      <c r="BQ51" s="42"/>
      <c r="BR51" s="42"/>
      <c r="BS51" s="42"/>
      <c r="BT51" s="42"/>
      <c r="BU51" s="42"/>
      <c r="BV51" s="42"/>
      <c r="BW51" s="42"/>
      <c r="BX51" s="42"/>
      <c r="BY51" s="42"/>
      <c r="BZ51" s="42"/>
      <c r="CA51" s="42"/>
    </row>
    <row r="52" spans="1:79" x14ac:dyDescent="0.3">
      <c r="A52" s="1"/>
      <c r="B52" s="1" t="s">
        <v>86</v>
      </c>
      <c r="C52" s="57"/>
      <c r="D52" s="44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20"/>
      <c r="AF52" s="21"/>
      <c r="AG52" s="22"/>
      <c r="AH52" s="5"/>
      <c r="AI52" s="48">
        <f>+O48</f>
        <v>154</v>
      </c>
      <c r="AJ52" s="49" t="s">
        <v>71</v>
      </c>
      <c r="AK52" s="5"/>
      <c r="AL52" s="1"/>
      <c r="AM52" s="3"/>
      <c r="AN52" s="3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F52" s="42"/>
      <c r="BG52" s="42"/>
      <c r="BH52" s="42"/>
      <c r="BI52" s="42"/>
      <c r="BJ52" s="42"/>
      <c r="BK52" s="42"/>
      <c r="BL52" s="42"/>
      <c r="BM52" s="42"/>
      <c r="BN52" s="42"/>
      <c r="BO52" s="42"/>
      <c r="BP52" s="42"/>
      <c r="BQ52" s="42"/>
      <c r="BR52" s="42"/>
      <c r="BS52" s="42"/>
      <c r="BT52" s="42"/>
      <c r="BU52" s="42"/>
      <c r="BV52" s="42"/>
      <c r="BW52" s="42"/>
      <c r="BX52" s="42"/>
      <c r="BY52" s="42"/>
      <c r="BZ52" s="42"/>
      <c r="CA52" s="42"/>
    </row>
    <row r="53" spans="1:79" x14ac:dyDescent="0.3">
      <c r="A53" s="1"/>
      <c r="B53" s="1"/>
      <c r="C53" s="3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20"/>
      <c r="AF53" s="5"/>
      <c r="AG53" s="22"/>
      <c r="AH53" s="5"/>
      <c r="AI53" s="48">
        <f>SUM(AI50:AI52)</f>
        <v>641</v>
      </c>
      <c r="AJ53" s="50" t="s">
        <v>72</v>
      </c>
      <c r="AK53" s="5"/>
      <c r="AL53" s="1"/>
      <c r="AM53" s="3"/>
      <c r="AN53" s="3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F53" s="42"/>
      <c r="BG53" s="42"/>
      <c r="BH53" s="42"/>
      <c r="BI53" s="42"/>
      <c r="BJ53" s="42"/>
      <c r="BK53" s="42"/>
      <c r="BL53" s="42"/>
      <c r="BM53" s="42"/>
      <c r="BN53" s="42"/>
      <c r="BO53" s="42"/>
      <c r="BP53" s="42"/>
      <c r="BQ53" s="42"/>
      <c r="BR53" s="42"/>
      <c r="BS53" s="42"/>
      <c r="BT53" s="42"/>
      <c r="BU53" s="42"/>
      <c r="BV53" s="42"/>
      <c r="BW53" s="42"/>
      <c r="BX53" s="42"/>
      <c r="BY53" s="42"/>
      <c r="BZ53" s="42"/>
      <c r="CA53" s="42"/>
    </row>
    <row r="54" spans="1:79" x14ac:dyDescent="0.3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F54" s="42"/>
      <c r="BG54" s="42"/>
      <c r="BH54" s="42"/>
      <c r="BI54" s="42"/>
      <c r="BJ54" s="42"/>
      <c r="BK54" s="42"/>
      <c r="BL54" s="42"/>
      <c r="BM54" s="42"/>
      <c r="BN54" s="42"/>
      <c r="BO54" s="42"/>
      <c r="BP54" s="42"/>
      <c r="BQ54" s="42"/>
      <c r="BR54" s="42"/>
      <c r="BS54" s="42"/>
      <c r="BT54" s="42"/>
      <c r="BU54" s="42"/>
      <c r="BV54" s="42"/>
      <c r="BW54" s="42"/>
      <c r="BX54" s="42"/>
      <c r="BY54" s="42"/>
      <c r="BZ54" s="42"/>
      <c r="CA54" s="42"/>
    </row>
    <row r="55" spans="1:79" x14ac:dyDescent="0.3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F55" s="42"/>
      <c r="BG55" s="42"/>
      <c r="BH55" s="42"/>
      <c r="BI55" s="42"/>
      <c r="BJ55" s="42"/>
      <c r="BK55" s="42"/>
      <c r="BL55" s="42"/>
      <c r="BM55" s="42"/>
      <c r="BN55" s="42"/>
      <c r="BO55" s="42"/>
      <c r="BP55" s="42"/>
      <c r="BQ55" s="42"/>
      <c r="BR55" s="42"/>
      <c r="BS55" s="42"/>
      <c r="BT55" s="42"/>
      <c r="BU55" s="42"/>
      <c r="BV55" s="42"/>
      <c r="BW55" s="42"/>
      <c r="BX55" s="42"/>
      <c r="BY55" s="42"/>
      <c r="BZ55" s="42"/>
      <c r="CA55" s="42"/>
    </row>
    <row r="56" spans="1:79" x14ac:dyDescent="0.3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  <c r="BF56" s="42"/>
      <c r="BG56" s="42"/>
      <c r="BH56" s="42"/>
      <c r="BI56" s="42"/>
      <c r="BJ56" s="42"/>
      <c r="BK56" s="42"/>
      <c r="BL56" s="42"/>
      <c r="BM56" s="42"/>
      <c r="BN56" s="42"/>
      <c r="BO56" s="42"/>
      <c r="BP56" s="42"/>
      <c r="BQ56" s="42"/>
      <c r="BR56" s="42"/>
      <c r="BS56" s="42"/>
      <c r="BT56" s="42"/>
      <c r="BU56" s="42"/>
      <c r="BV56" s="42"/>
      <c r="BW56" s="42"/>
      <c r="BX56" s="42"/>
      <c r="BY56" s="42"/>
      <c r="BZ56" s="42"/>
      <c r="CA56" s="42"/>
    </row>
    <row r="57" spans="1:79" x14ac:dyDescent="0.3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  <c r="BF57" s="42"/>
      <c r="BG57" s="42"/>
      <c r="BH57" s="42"/>
      <c r="BI57" s="42"/>
      <c r="BJ57" s="42"/>
      <c r="BK57" s="42"/>
      <c r="BL57" s="42"/>
      <c r="BM57" s="42"/>
      <c r="BN57" s="42"/>
      <c r="BO57" s="42"/>
      <c r="BP57" s="42"/>
      <c r="BQ57" s="42"/>
      <c r="BR57" s="42"/>
      <c r="BS57" s="42"/>
      <c r="BT57" s="42"/>
      <c r="BU57" s="42"/>
      <c r="BV57" s="42"/>
      <c r="BW57" s="42"/>
      <c r="BX57" s="42"/>
      <c r="BY57" s="42"/>
      <c r="BZ57" s="42"/>
      <c r="CA57" s="42"/>
    </row>
    <row r="58" spans="1:79" x14ac:dyDescent="0.3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F58" s="42"/>
      <c r="BG58" s="42"/>
      <c r="BH58" s="42"/>
      <c r="BI58" s="42"/>
      <c r="BJ58" s="42"/>
      <c r="BK58" s="42"/>
      <c r="BL58" s="42"/>
      <c r="BM58" s="42"/>
      <c r="BN58" s="42"/>
      <c r="BO58" s="42"/>
      <c r="BP58" s="42"/>
      <c r="BQ58" s="42"/>
      <c r="BR58" s="42"/>
      <c r="BS58" s="42"/>
      <c r="BT58" s="42"/>
      <c r="BU58" s="42"/>
      <c r="BV58" s="42"/>
      <c r="BW58" s="42"/>
      <c r="BX58" s="42"/>
      <c r="BY58" s="42"/>
      <c r="BZ58" s="42"/>
      <c r="CA58" s="42"/>
    </row>
    <row r="59" spans="1:79" x14ac:dyDescent="0.3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F59" s="42"/>
      <c r="BG59" s="42"/>
      <c r="BH59" s="42"/>
      <c r="BI59" s="42"/>
      <c r="BJ59" s="42"/>
      <c r="BK59" s="42"/>
      <c r="BL59" s="42"/>
      <c r="BM59" s="42"/>
      <c r="BN59" s="42"/>
      <c r="BO59" s="42"/>
      <c r="BP59" s="42"/>
      <c r="BQ59" s="42"/>
      <c r="BR59" s="42"/>
      <c r="BS59" s="42"/>
      <c r="BT59" s="42"/>
      <c r="BU59" s="42"/>
      <c r="BV59" s="42"/>
      <c r="BW59" s="42"/>
      <c r="BX59" s="42"/>
      <c r="BY59" s="42"/>
      <c r="BZ59" s="42"/>
      <c r="CA59" s="42"/>
    </row>
    <row r="60" spans="1:79" x14ac:dyDescent="0.3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2"/>
      <c r="BK60" s="42"/>
      <c r="BL60" s="42"/>
      <c r="BM60" s="42"/>
      <c r="BN60" s="42"/>
      <c r="BO60" s="42"/>
      <c r="BP60" s="42"/>
      <c r="BQ60" s="42"/>
      <c r="BR60" s="42"/>
      <c r="BS60" s="42"/>
      <c r="BT60" s="42"/>
      <c r="BU60" s="42"/>
      <c r="BV60" s="42"/>
      <c r="BW60" s="42"/>
      <c r="BX60" s="42"/>
      <c r="BY60" s="42"/>
      <c r="BZ60" s="42"/>
      <c r="CA60" s="42"/>
    </row>
  </sheetData>
  <sheetProtection sheet="1" objects="1" scenarios="1"/>
  <pageMargins left="0.2" right="0.2" top="0.25" bottom="0.25" header="0.3" footer="0.3"/>
  <pageSetup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80-81 Player Stats</vt:lpstr>
      <vt:lpstr>'80-81 Player Stats'!Print_Area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Davis</dc:creator>
  <cp:lastModifiedBy>T. Davis</cp:lastModifiedBy>
  <cp:lastPrinted>2024-11-30T15:06:20Z</cp:lastPrinted>
  <dcterms:created xsi:type="dcterms:W3CDTF">2016-09-21T12:01:47Z</dcterms:created>
  <dcterms:modified xsi:type="dcterms:W3CDTF">2025-06-22T18:10:29Z</dcterms:modified>
</cp:coreProperties>
</file>