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"/>
    </mc:Choice>
  </mc:AlternateContent>
  <xr:revisionPtr revIDLastSave="0" documentId="13_ncr:1_{89BDD46F-246E-4D8B-B7DC-B02D84EF23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4" r:id="rId1"/>
  </sheets>
  <definedNames>
    <definedName name="_xlnm.Print_Area" localSheetId="0">'80-81 Player Stats'!$A$1:$AN$32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H29" i="4" s="1"/>
  <c r="AG27" i="4"/>
  <c r="AE27" i="4"/>
  <c r="AF27" i="4" s="1"/>
  <c r="AD27" i="4"/>
  <c r="AA27" i="4"/>
  <c r="AB27" i="4" s="1"/>
  <c r="X27" i="4"/>
  <c r="Y27" i="4" s="1"/>
  <c r="T27" i="4"/>
  <c r="S27" i="4"/>
  <c r="P27" i="4"/>
  <c r="O27" i="4"/>
  <c r="AI31" i="4" s="1"/>
  <c r="M27" i="4"/>
  <c r="L27" i="4"/>
  <c r="AI30" i="4" s="1"/>
  <c r="I27" i="4"/>
  <c r="H27" i="4"/>
  <c r="AI25" i="4"/>
  <c r="AI24" i="4"/>
  <c r="AF24" i="4"/>
  <c r="AB24" i="4"/>
  <c r="Y24" i="4"/>
  <c r="U24" i="4"/>
  <c r="V24" i="4" s="1"/>
  <c r="Q24" i="4"/>
  <c r="J24" i="4"/>
  <c r="G24" i="4"/>
  <c r="AI23" i="4"/>
  <c r="AF23" i="4"/>
  <c r="AB23" i="4"/>
  <c r="Y23" i="4"/>
  <c r="U23" i="4"/>
  <c r="V23" i="4" s="1"/>
  <c r="Q23" i="4"/>
  <c r="J23" i="4"/>
  <c r="G23" i="4"/>
  <c r="AI22" i="4"/>
  <c r="AK22" i="4" s="1"/>
  <c r="AF22" i="4"/>
  <c r="AB22" i="4"/>
  <c r="Y22" i="4"/>
  <c r="U22" i="4"/>
  <c r="V22" i="4" s="1"/>
  <c r="Q22" i="4"/>
  <c r="J22" i="4"/>
  <c r="G22" i="4"/>
  <c r="AI21" i="4"/>
  <c r="AF21" i="4"/>
  <c r="AB21" i="4"/>
  <c r="Y21" i="4"/>
  <c r="U21" i="4"/>
  <c r="V21" i="4" s="1"/>
  <c r="J21" i="4"/>
  <c r="G21" i="4"/>
  <c r="AI20" i="4"/>
  <c r="AF20" i="4"/>
  <c r="AB20" i="4"/>
  <c r="Y20" i="4"/>
  <c r="U20" i="4"/>
  <c r="V20" i="4" s="1"/>
  <c r="Q20" i="4"/>
  <c r="J20" i="4"/>
  <c r="G20" i="4"/>
  <c r="AI19" i="4"/>
  <c r="AF19" i="4"/>
  <c r="AB19" i="4"/>
  <c r="Y19" i="4"/>
  <c r="U19" i="4"/>
  <c r="V19" i="4" s="1"/>
  <c r="Q19" i="4"/>
  <c r="J19" i="4"/>
  <c r="G19" i="4"/>
  <c r="AI18" i="4"/>
  <c r="AF18" i="4"/>
  <c r="AB18" i="4"/>
  <c r="Y18" i="4"/>
  <c r="U18" i="4"/>
  <c r="V18" i="4" s="1"/>
  <c r="Q18" i="4"/>
  <c r="J18" i="4"/>
  <c r="G18" i="4"/>
  <c r="AI17" i="4"/>
  <c r="AJ17" i="4" s="1"/>
  <c r="AF17" i="4"/>
  <c r="AB17" i="4"/>
  <c r="Y17" i="4"/>
  <c r="U17" i="4"/>
  <c r="AK17" i="4" s="1"/>
  <c r="Q17" i="4"/>
  <c r="J17" i="4"/>
  <c r="G17" i="4"/>
  <c r="AI16" i="4"/>
  <c r="AK16" i="4" s="1"/>
  <c r="AF16" i="4"/>
  <c r="AB16" i="4"/>
  <c r="Y16" i="4"/>
  <c r="U16" i="4"/>
  <c r="V16" i="4" s="1"/>
  <c r="Q16" i="4"/>
  <c r="J16" i="4"/>
  <c r="G16" i="4"/>
  <c r="AI15" i="4"/>
  <c r="AJ15" i="4" s="1"/>
  <c r="AF15" i="4"/>
  <c r="AB15" i="4"/>
  <c r="Y15" i="4"/>
  <c r="U15" i="4"/>
  <c r="V15" i="4" s="1"/>
  <c r="Q15" i="4"/>
  <c r="J15" i="4"/>
  <c r="G15" i="4"/>
  <c r="AI14" i="4"/>
  <c r="AF14" i="4"/>
  <c r="AB14" i="4"/>
  <c r="Y14" i="4"/>
  <c r="U14" i="4"/>
  <c r="V14" i="4" s="1"/>
  <c r="Q14" i="4"/>
  <c r="J14" i="4"/>
  <c r="G14" i="4"/>
  <c r="AI13" i="4"/>
  <c r="AK13" i="4" s="1"/>
  <c r="AF13" i="4"/>
  <c r="AB13" i="4"/>
  <c r="Y13" i="4"/>
  <c r="V13" i="4"/>
  <c r="U13" i="4"/>
  <c r="Q13" i="4"/>
  <c r="J13" i="4"/>
  <c r="G13" i="4"/>
  <c r="AI12" i="4"/>
  <c r="AF12" i="4"/>
  <c r="AB12" i="4"/>
  <c r="Y12" i="4"/>
  <c r="U12" i="4"/>
  <c r="V12" i="4" s="1"/>
  <c r="Q12" i="4"/>
  <c r="J12" i="4"/>
  <c r="G12" i="4"/>
  <c r="AI11" i="4"/>
  <c r="AJ11" i="4" s="1"/>
  <c r="AF11" i="4"/>
  <c r="AB11" i="4"/>
  <c r="Y11" i="4"/>
  <c r="U11" i="4"/>
  <c r="AK11" i="4" s="1"/>
  <c r="Q11" i="4"/>
  <c r="J11" i="4"/>
  <c r="G11" i="4"/>
  <c r="AI10" i="4"/>
  <c r="AK10" i="4" s="1"/>
  <c r="AF10" i="4"/>
  <c r="AB10" i="4"/>
  <c r="Y10" i="4"/>
  <c r="U10" i="4"/>
  <c r="V10" i="4" s="1"/>
  <c r="Q10" i="4"/>
  <c r="J10" i="4"/>
  <c r="G10" i="4"/>
  <c r="AI9" i="4"/>
  <c r="AF9" i="4"/>
  <c r="AB9" i="4"/>
  <c r="Y9" i="4"/>
  <c r="U9" i="4"/>
  <c r="V9" i="4" s="1"/>
  <c r="Q9" i="4"/>
  <c r="J9" i="4"/>
  <c r="G9" i="4"/>
  <c r="AJ8" i="4"/>
  <c r="AI8" i="4"/>
  <c r="AF8" i="4"/>
  <c r="AB8" i="4"/>
  <c r="Y8" i="4"/>
  <c r="U8" i="4"/>
  <c r="V8" i="4" s="1"/>
  <c r="Q8" i="4"/>
  <c r="J8" i="4"/>
  <c r="G8" i="4"/>
  <c r="AI7" i="4"/>
  <c r="AF7" i="4"/>
  <c r="AB7" i="4"/>
  <c r="Y7" i="4"/>
  <c r="U7" i="4"/>
  <c r="V7" i="4" s="1"/>
  <c r="Q7" i="4"/>
  <c r="J7" i="4"/>
  <c r="G7" i="4"/>
  <c r="AI6" i="4"/>
  <c r="AK6" i="4" s="1"/>
  <c r="AF6" i="4"/>
  <c r="AB6" i="4"/>
  <c r="Y6" i="4"/>
  <c r="U6" i="4"/>
  <c r="V6" i="4" s="1"/>
  <c r="Q6" i="4"/>
  <c r="J6" i="4"/>
  <c r="G6" i="4"/>
  <c r="AI5" i="4"/>
  <c r="AF5" i="4"/>
  <c r="AB5" i="4"/>
  <c r="Y5" i="4"/>
  <c r="U5" i="4"/>
  <c r="Q5" i="4"/>
  <c r="J5" i="4"/>
  <c r="F5" i="4"/>
  <c r="AJ10" i="4" l="1"/>
  <c r="AJ6" i="4"/>
  <c r="AK19" i="4"/>
  <c r="AK20" i="4"/>
  <c r="J27" i="4"/>
  <c r="F27" i="4"/>
  <c r="AK27" i="4" s="1"/>
  <c r="U27" i="4"/>
  <c r="V27" i="4" s="1"/>
  <c r="AJ16" i="4"/>
  <c r="AJ19" i="4"/>
  <c r="G5" i="4"/>
  <c r="V5" i="4"/>
  <c r="AK5" i="4"/>
  <c r="AI27" i="4"/>
  <c r="AK9" i="4"/>
  <c r="AK12" i="4"/>
  <c r="AK14" i="4"/>
  <c r="AJ20" i="4"/>
  <c r="AJ22" i="4"/>
  <c r="AJ5" i="4"/>
  <c r="AK8" i="4"/>
  <c r="AJ9" i="4"/>
  <c r="AK15" i="4"/>
  <c r="AK18" i="4"/>
  <c r="AK21" i="4"/>
  <c r="AK23" i="4"/>
  <c r="AK24" i="4"/>
  <c r="Q27" i="4"/>
  <c r="AJ27" i="4"/>
  <c r="AJ7" i="4"/>
  <c r="V11" i="4"/>
  <c r="AJ12" i="4"/>
  <c r="AJ13" i="4"/>
  <c r="AJ14" i="4"/>
  <c r="V17" i="4"/>
  <c r="AJ18" i="4"/>
  <c r="AJ21" i="4"/>
  <c r="AI29" i="4"/>
  <c r="AI32" i="4" s="1"/>
  <c r="AK7" i="4"/>
  <c r="AJ23" i="4"/>
  <c r="AJ24" i="4"/>
</calcChain>
</file>

<file path=xl/sharedStrings.xml><?xml version="1.0" encoding="utf-8"?>
<sst xmlns="http://schemas.openxmlformats.org/spreadsheetml/2006/main" count="173" uniqueCount="94">
  <si>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</si>
  <si>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</si>
  <si>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</si>
  <si>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</si>
  <si>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</si>
  <si>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</si>
  <si>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</si>
  <si>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</si>
  <si>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</si>
  <si>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</t>
  </si>
  <si>
    <t>FTM</t>
  </si>
  <si>
    <t>FTA</t>
  </si>
  <si>
    <t>FT %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</si>
  <si>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</si>
  <si>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</si>
  <si>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</si>
  <si>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</si>
  <si>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</si>
  <si>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</si>
  <si>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</si>
  <si>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</si>
  <si>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</si>
  <si>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</si>
  <si>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</si>
  <si>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</si>
  <si>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</si>
  <si>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</si>
  <si>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San Francisco Pioneers</t>
  </si>
  <si>
    <t>Dunkle, Nancy</t>
  </si>
  <si>
    <t>Cal State - Fullerton</t>
  </si>
  <si>
    <t>6'2"</t>
  </si>
  <si>
    <t>6'1"</t>
  </si>
  <si>
    <t>Hicks, Cardie</t>
  </si>
  <si>
    <t>5'8"</t>
  </si>
  <si>
    <t>Mayo, Pat</t>
  </si>
  <si>
    <t>Montclair State</t>
  </si>
  <si>
    <t>5'10"</t>
  </si>
  <si>
    <t>McKinney, Musiette</t>
  </si>
  <si>
    <t>Cal Poly - Pomona</t>
  </si>
  <si>
    <t>5'9"</t>
  </si>
  <si>
    <t>Ortega, Anita</t>
  </si>
  <si>
    <t>U.C.L.A.</t>
  </si>
  <si>
    <t>Ricketts, Debbie</t>
  </si>
  <si>
    <t>5'4"</t>
  </si>
  <si>
    <t>Booker, Gerry</t>
  </si>
  <si>
    <t>------------</t>
  </si>
  <si>
    <t>S.F. Pioneers</t>
  </si>
  <si>
    <t>1980 - 81</t>
  </si>
  <si>
    <t>80 - 81</t>
  </si>
  <si>
    <t>Bolin, Molly</t>
  </si>
  <si>
    <t>Crevier, Tanya</t>
  </si>
  <si>
    <t>Crusoe, Beverly</t>
  </si>
  <si>
    <t>Draving, Doris</t>
  </si>
  <si>
    <t>English, Margaret</t>
  </si>
  <si>
    <t>So. Carolina State</t>
  </si>
  <si>
    <t>6'5"</t>
  </si>
  <si>
    <t>Green, Anita</t>
  </si>
  <si>
    <t>Haugejorde, Cindy</t>
  </si>
  <si>
    <t>Univ. of Iowa</t>
  </si>
  <si>
    <t>6'0'</t>
  </si>
  <si>
    <t>Cal. State - Northridge</t>
  </si>
  <si>
    <t>Nestor, Heidi</t>
  </si>
  <si>
    <t>Pate, Sheryl</t>
  </si>
  <si>
    <t>Cal State - Los Angeles</t>
  </si>
  <si>
    <t>Uhl, Joan</t>
  </si>
  <si>
    <t>Washington, Suzanne</t>
  </si>
  <si>
    <t>Univ. of Oregon</t>
  </si>
  <si>
    <t>Williams, Roberta</t>
  </si>
  <si>
    <t>5'7"</t>
  </si>
  <si>
    <t>No.</t>
  </si>
  <si>
    <t xml:space="preserve"> x 25</t>
  </si>
  <si>
    <t>Benedict College</t>
  </si>
  <si>
    <t>5'11"</t>
  </si>
  <si>
    <t>Grandview College</t>
  </si>
  <si>
    <t>So.Dakota State U.</t>
  </si>
  <si>
    <t>5'3"</t>
  </si>
  <si>
    <t>E.Stroudsburg State</t>
  </si>
  <si>
    <t>College of Charleston</t>
  </si>
  <si>
    <t>So. Connecticut State</t>
  </si>
  <si>
    <t>Univ. of Dayton</t>
  </si>
  <si>
    <t xml:space="preserve"> x240</t>
  </si>
  <si>
    <t xml:space="preserve"> 2 pts</t>
  </si>
  <si>
    <t xml:space="preserve"> 3 pts</t>
  </si>
  <si>
    <t xml:space="preserve"> FTs</t>
  </si>
  <si>
    <t>TOTAL</t>
  </si>
  <si>
    <t>Adjustment</t>
  </si>
  <si>
    <t>Game scores = 3,478</t>
  </si>
  <si>
    <t>1980 - 1981  Player Stats</t>
  </si>
  <si>
    <t>Error:</t>
  </si>
  <si>
    <t xml:space="preserve">  The 7 Points needed could be any combination</t>
  </si>
  <si>
    <t>Rajcula, Jody</t>
  </si>
  <si>
    <t>Of Rb</t>
  </si>
  <si>
    <t>Df Rb</t>
  </si>
  <si>
    <t>Tot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</si>
</sst>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6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164" fontId="7" fillId="2" borderId="0" xfId="0" applyNumberFormat="1" applyFont="1" applyFill="1"/>
    <xf numFmtId="2" fontId="7" fillId="2" borderId="0" xfId="0" applyNumberFormat="1" applyFont="1" applyFill="1"/>
    <xf numFmtId="165" fontId="7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164" fontId="7" fillId="2" borderId="0" xfId="1" applyNumberFormat="1" applyFont="1" applyFill="1"/>
    <xf numFmtId="0" fontId="4" fillId="0" borderId="0" xfId="0" applyFont="1" applyAlignment="1">
      <alignment horizontal="left"/>
    </xf>
    <xf numFmtId="0" fontId="12" fillId="0" borderId="0" xfId="0" applyFont="1"/>
    <xf numFmtId="2" fontId="4" fillId="0" borderId="0" xfId="0" applyNumberFormat="1" applyFont="1"/>
    <xf numFmtId="0" fontId="4" fillId="3" borderId="0" xfId="0" applyFont="1" applyFill="1"/>
    <xf numFmtId="166" fontId="4" fillId="0" borderId="0" xfId="0" applyNumberFormat="1" applyFont="1"/>
    <xf numFmtId="165" fontId="4" fillId="3" borderId="0" xfId="0" applyNumberFormat="1" applyFont="1" applyFill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2" fontId="18" fillId="0" borderId="0" xfId="0" applyNumberFormat="1" applyFont="1"/>
    <xf numFmtId="0" fontId="13" fillId="0" borderId="0" xfId="0" applyFont="1" applyAlignment="1">
      <alignment horizontal="center"/>
    </xf>
    <xf numFmtId="165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2" fontId="17" fillId="0" borderId="0" xfId="0" applyNumberFormat="1" applyFont="1"/>
    <xf numFmtId="0" fontId="19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/>
    </xf>
    <xf numFmtId="2" fontId="4" fillId="4" borderId="0" xfId="0" applyNumberFormat="1" applyFont="1" applyFill="1"/>
    <xf numFmtId="165" fontId="4" fillId="4" borderId="0" xfId="0" applyNumberFormat="1" applyFont="1" applyFill="1"/>
    <xf numFmtId="166" fontId="4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C77-556B-4B88-AE7D-0707C64045ED}">
  <sheetPr>
    <pageSetUpPr fitToPage="1"/>
  </sheetPr>
  <dimension ref="A1:AN32"/>
  <sheetViews>
    <sheetView tabSelected="1" workbookViewId="0"/>
  </sheetViews>
  <sheetFormatPr defaultRowHeight="14.4" x14ac:dyDescent="0.3"/>
  <cols>
    <col min="1" max="1" width="8" customWidth="1"/>
    <col min="2" max="2" width="18.21875" customWidth="1"/>
    <col min="3" max="3" width="17.21875" customWidth="1"/>
    <col min="4" max="4" width="3.44140625" bestFit="1" customWidth="1"/>
    <col min="5" max="5" width="4.77734375" customWidth="1"/>
    <col min="6" max="6" width="6.6640625" customWidth="1"/>
    <col min="7" max="7" width="6.77734375" bestFit="1" customWidth="1"/>
    <col min="8" max="8" width="6.88671875" customWidth="1"/>
    <col min="9" max="9" width="6.77734375" customWidth="1"/>
    <col min="10" max="10" width="6.77734375" bestFit="1" customWidth="1"/>
    <col min="11" max="11" width="1.5546875" customWidth="1"/>
    <col min="12" max="12" width="6" customWidth="1"/>
    <col min="13" max="13" width="6.77734375" customWidth="1"/>
    <col min="14" max="14" width="1.5546875" customWidth="1"/>
    <col min="15" max="16" width="6.88671875" customWidth="1"/>
    <col min="17" max="17" width="6.77734375" bestFit="1" customWidth="1"/>
    <col min="18" max="18" width="1.5546875" customWidth="1"/>
    <col min="19" max="19" width="6.109375" customWidth="1"/>
    <col min="20" max="21" width="7" customWidth="1"/>
    <col min="22" max="22" width="7.44140625" bestFit="1" customWidth="1"/>
    <col min="23" max="23" width="1.5546875" customWidth="1"/>
    <col min="24" max="24" width="6.6640625" customWidth="1"/>
    <col min="25" max="25" width="6.77734375" customWidth="1"/>
    <col min="26" max="26" width="1.5546875" customWidth="1"/>
    <col min="27" max="27" width="6.6640625" customWidth="1"/>
    <col min="28" max="28" width="6.77734375" customWidth="1"/>
    <col min="29" max="29" width="1.5546875" customWidth="1"/>
    <col min="30" max="31" width="5.77734375" customWidth="1"/>
    <col min="32" max="32" width="6.77734375" customWidth="1"/>
    <col min="33" max="33" width="5.44140625" customWidth="1"/>
    <col min="34" max="34" width="1.5546875" customWidth="1"/>
    <col min="35" max="35" width="6.88671875" customWidth="1"/>
    <col min="36" max="36" width="6.77734375" bestFit="1" customWidth="1"/>
    <col min="37" max="37" width="7" bestFit="1" customWidth="1"/>
    <col min="38" max="38" width="1.5546875" customWidth="1"/>
    <col min="39" max="39" width="17.21875" bestFit="1" customWidth="1"/>
    <col min="40" max="40" width="5.44140625" customWidth="1"/>
  </cols>
  <sheetData>
    <row r="1" spans="1:40" ht="21" x14ac:dyDescent="0.4">
      <c r="A1" s="54" t="s">
        <v>27</v>
      </c>
      <c r="B1" s="48"/>
      <c r="C1" s="48"/>
      <c r="D1" s="55"/>
      <c r="E1" s="48"/>
      <c r="F1" s="48" t="s">
        <v>87</v>
      </c>
      <c r="G1" s="56"/>
      <c r="H1" s="1"/>
      <c r="I1" s="1"/>
      <c r="J1" s="9"/>
      <c r="K1" s="1"/>
      <c r="L1" s="1"/>
      <c r="M1" s="1"/>
      <c r="N1" s="1"/>
      <c r="O1" s="1"/>
      <c r="P1" s="1"/>
      <c r="Q1" s="9"/>
      <c r="R1" s="1"/>
      <c r="S1" s="1"/>
      <c r="T1" s="1"/>
      <c r="U1" s="1"/>
      <c r="V1" s="8"/>
      <c r="W1" s="1"/>
      <c r="X1" s="1"/>
      <c r="Y1" s="8"/>
      <c r="Z1" s="8"/>
      <c r="AA1" s="1"/>
      <c r="AB1" s="10"/>
      <c r="AC1" s="10"/>
      <c r="AD1" s="1"/>
      <c r="AE1" s="1"/>
      <c r="AF1" s="8"/>
      <c r="AG1" s="1"/>
      <c r="AH1" s="1"/>
      <c r="AI1" s="1"/>
      <c r="AJ1" s="8"/>
      <c r="AK1" s="9"/>
      <c r="AL1" s="9"/>
      <c r="AM1" s="11"/>
      <c r="AN1" s="9"/>
    </row>
    <row r="2" spans="1:40" x14ac:dyDescent="0.3">
      <c r="A2" s="1"/>
      <c r="B2" s="57"/>
      <c r="C2" s="1"/>
      <c r="D2" s="1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5"/>
      <c r="AN2" s="1"/>
    </row>
    <row r="3" spans="1:40" x14ac:dyDescent="0.3">
      <c r="A3" s="1"/>
      <c r="B3" s="1"/>
      <c r="C3" s="1"/>
      <c r="D3" s="1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5"/>
      <c r="AN3" s="1"/>
    </row>
    <row r="4" spans="1:40" x14ac:dyDescent="0.3">
      <c r="A4" s="2" t="s">
        <v>47</v>
      </c>
      <c r="B4" s="3" t="s">
        <v>0</v>
      </c>
      <c r="C4" s="3" t="s">
        <v>1</v>
      </c>
      <c r="D4" s="3" t="s">
        <v>69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1"/>
      <c r="L4" s="3" t="s">
        <v>8</v>
      </c>
      <c r="M4" s="3" t="s">
        <v>9</v>
      </c>
      <c r="N4" s="31"/>
      <c r="O4" s="3" t="s">
        <v>10</v>
      </c>
      <c r="P4" s="3" t="s">
        <v>11</v>
      </c>
      <c r="Q4" s="3" t="s">
        <v>12</v>
      </c>
      <c r="R4" s="31"/>
      <c r="S4" s="3" t="s">
        <v>91</v>
      </c>
      <c r="T4" s="3" t="s">
        <v>92</v>
      </c>
      <c r="U4" s="3" t="s">
        <v>93</v>
      </c>
      <c r="V4" s="3" t="s">
        <v>13</v>
      </c>
      <c r="W4" s="31"/>
      <c r="X4" s="3" t="s">
        <v>14</v>
      </c>
      <c r="Y4" s="3" t="s">
        <v>15</v>
      </c>
      <c r="Z4" s="31"/>
      <c r="AA4" s="3" t="s">
        <v>16</v>
      </c>
      <c r="AB4" s="3" t="s">
        <v>17</v>
      </c>
      <c r="AC4" s="31"/>
      <c r="AD4" s="3" t="s">
        <v>18</v>
      </c>
      <c r="AE4" s="3" t="s">
        <v>19</v>
      </c>
      <c r="AF4" s="3" t="s">
        <v>20</v>
      </c>
      <c r="AG4" s="3" t="s">
        <v>21</v>
      </c>
      <c r="AH4" s="31"/>
      <c r="AI4" s="3" t="s">
        <v>22</v>
      </c>
      <c r="AJ4" s="3" t="s">
        <v>23</v>
      </c>
      <c r="AK4" s="3" t="s">
        <v>24</v>
      </c>
      <c r="AL4" s="31"/>
      <c r="AM4" s="4" t="s">
        <v>25</v>
      </c>
      <c r="AN4" s="3" t="s">
        <v>26</v>
      </c>
    </row>
    <row r="5" spans="1:40" ht="16.95" customHeight="1" x14ac:dyDescent="0.3">
      <c r="A5" s="6" t="s">
        <v>48</v>
      </c>
      <c r="B5" s="5" t="s">
        <v>27</v>
      </c>
      <c r="C5" s="5" t="s">
        <v>49</v>
      </c>
      <c r="D5" s="14">
        <v>32</v>
      </c>
      <c r="E5" s="5">
        <v>27</v>
      </c>
      <c r="F5" s="5">
        <f>991</f>
        <v>991</v>
      </c>
      <c r="G5" s="37">
        <f t="shared" ref="G5:G24" si="0">+F5/E5</f>
        <v>36.703703703703702</v>
      </c>
      <c r="H5" s="5">
        <v>277</v>
      </c>
      <c r="I5" s="5">
        <v>623</v>
      </c>
      <c r="J5" s="11">
        <f t="shared" ref="J5:J24" si="1">+H5/I5</f>
        <v>0.4446227929373997</v>
      </c>
      <c r="K5" s="38"/>
      <c r="L5" s="5">
        <v>1</v>
      </c>
      <c r="M5" s="5">
        <v>7</v>
      </c>
      <c r="N5" s="38"/>
      <c r="O5" s="5">
        <v>168</v>
      </c>
      <c r="P5" s="5">
        <v>213</v>
      </c>
      <c r="Q5" s="11">
        <f t="shared" ref="Q5:Q24" si="2">+O5/P5</f>
        <v>0.78873239436619713</v>
      </c>
      <c r="R5" s="38"/>
      <c r="S5" s="5">
        <v>43</v>
      </c>
      <c r="T5" s="5">
        <v>54</v>
      </c>
      <c r="U5" s="5">
        <f t="shared" ref="U5:U6" si="3">SUM(S5:T5)</f>
        <v>97</v>
      </c>
      <c r="V5" s="37">
        <f t="shared" ref="V5:V24" si="4">+U5/E5</f>
        <v>3.5925925925925926</v>
      </c>
      <c r="W5" s="38"/>
      <c r="X5" s="5">
        <v>52</v>
      </c>
      <c r="Y5" s="37">
        <f t="shared" ref="Y5:Y24" si="5">+X5/E5</f>
        <v>1.9259259259259258</v>
      </c>
      <c r="Z5" s="38"/>
      <c r="AA5" s="5">
        <v>86</v>
      </c>
      <c r="AB5" s="39">
        <f t="shared" ref="AB5:AB24" si="6">+AA5/E5</f>
        <v>3.1851851851851851</v>
      </c>
      <c r="AC5" s="38"/>
      <c r="AD5" s="5">
        <v>52</v>
      </c>
      <c r="AE5" s="5">
        <v>104</v>
      </c>
      <c r="AF5" s="37">
        <f t="shared" ref="AF5:AF24" si="7">+AE5/E5</f>
        <v>3.8518518518518516</v>
      </c>
      <c r="AG5" s="5">
        <v>3</v>
      </c>
      <c r="AH5" s="38"/>
      <c r="AI5" s="5">
        <f t="shared" ref="AI5:AI25" si="8">+(2*H5)+(1*L5)+(O5)</f>
        <v>723</v>
      </c>
      <c r="AJ5" s="37">
        <f t="shared" ref="AJ5:AJ24" si="9">+AI5/E5</f>
        <v>26.777777777777779</v>
      </c>
      <c r="AK5" s="11">
        <f t="shared" ref="AK5:AK24" si="10">(+(AI5)+(U5)+(2*X5)+(AD5)-(AE5))/F5</f>
        <v>0.8799192734611504</v>
      </c>
      <c r="AL5" s="40"/>
      <c r="AM5" s="11" t="s">
        <v>73</v>
      </c>
      <c r="AN5" s="11" t="s">
        <v>39</v>
      </c>
    </row>
    <row r="6" spans="1:40" ht="16.95" customHeight="1" x14ac:dyDescent="0.3">
      <c r="A6" s="58" t="s">
        <v>48</v>
      </c>
      <c r="B6" s="59" t="s">
        <v>27</v>
      </c>
      <c r="C6" s="59" t="s">
        <v>44</v>
      </c>
      <c r="D6" s="60">
        <v>51</v>
      </c>
      <c r="E6" s="59">
        <v>13</v>
      </c>
      <c r="F6" s="59">
        <v>227</v>
      </c>
      <c r="G6" s="61">
        <f t="shared" si="0"/>
        <v>17.46153846153846</v>
      </c>
      <c r="H6" s="59">
        <v>11</v>
      </c>
      <c r="I6" s="59">
        <v>33</v>
      </c>
      <c r="J6" s="62">
        <f t="shared" si="1"/>
        <v>0.33333333333333331</v>
      </c>
      <c r="K6" s="59"/>
      <c r="L6" s="59"/>
      <c r="M6" s="59"/>
      <c r="N6" s="59"/>
      <c r="O6" s="59">
        <v>12</v>
      </c>
      <c r="P6" s="59">
        <v>22</v>
      </c>
      <c r="Q6" s="62">
        <f t="shared" si="2"/>
        <v>0.54545454545454541</v>
      </c>
      <c r="R6" s="59"/>
      <c r="S6" s="59">
        <v>25</v>
      </c>
      <c r="T6" s="59">
        <v>30</v>
      </c>
      <c r="U6" s="59">
        <f t="shared" si="3"/>
        <v>55</v>
      </c>
      <c r="V6" s="61">
        <f t="shared" si="4"/>
        <v>4.2307692307692308</v>
      </c>
      <c r="W6" s="59"/>
      <c r="X6" s="59">
        <v>3</v>
      </c>
      <c r="Y6" s="61">
        <f t="shared" si="5"/>
        <v>0.23076923076923078</v>
      </c>
      <c r="Z6" s="59"/>
      <c r="AA6" s="59">
        <v>28</v>
      </c>
      <c r="AB6" s="63">
        <f t="shared" si="6"/>
        <v>2.1538461538461537</v>
      </c>
      <c r="AC6" s="59"/>
      <c r="AD6" s="59">
        <v>5</v>
      </c>
      <c r="AE6" s="59">
        <v>19</v>
      </c>
      <c r="AF6" s="61">
        <f t="shared" si="7"/>
        <v>1.4615384615384615</v>
      </c>
      <c r="AG6" s="59">
        <v>2</v>
      </c>
      <c r="AH6" s="59"/>
      <c r="AI6" s="59">
        <f t="shared" si="8"/>
        <v>34</v>
      </c>
      <c r="AJ6" s="61">
        <f t="shared" si="9"/>
        <v>2.6153846153846154</v>
      </c>
      <c r="AK6" s="62">
        <f t="shared" si="10"/>
        <v>0.35682819383259912</v>
      </c>
      <c r="AL6" s="62"/>
      <c r="AM6" s="62" t="s">
        <v>71</v>
      </c>
      <c r="AN6" s="62" t="s">
        <v>72</v>
      </c>
    </row>
    <row r="7" spans="1:40" ht="16.95" customHeight="1" x14ac:dyDescent="0.3">
      <c r="A7" s="6" t="s">
        <v>48</v>
      </c>
      <c r="B7" s="5" t="s">
        <v>27</v>
      </c>
      <c r="C7" s="5" t="s">
        <v>50</v>
      </c>
      <c r="D7" s="14">
        <v>7</v>
      </c>
      <c r="E7" s="5">
        <v>1</v>
      </c>
      <c r="F7" s="5">
        <v>16</v>
      </c>
      <c r="G7" s="37">
        <f t="shared" si="0"/>
        <v>16</v>
      </c>
      <c r="H7" s="5">
        <v>0</v>
      </c>
      <c r="I7" s="5">
        <v>7</v>
      </c>
      <c r="J7" s="11">
        <f t="shared" si="1"/>
        <v>0</v>
      </c>
      <c r="K7" s="38"/>
      <c r="L7" s="5"/>
      <c r="M7" s="5"/>
      <c r="N7" s="38"/>
      <c r="O7" s="5">
        <v>3</v>
      </c>
      <c r="P7" s="5">
        <v>5</v>
      </c>
      <c r="Q7" s="11">
        <f t="shared" si="2"/>
        <v>0.6</v>
      </c>
      <c r="R7" s="38"/>
      <c r="S7" s="5">
        <v>0</v>
      </c>
      <c r="T7" s="5">
        <v>0</v>
      </c>
      <c r="U7" s="5">
        <f t="shared" ref="U7:U21" si="11">SUM(S7:T7)</f>
        <v>0</v>
      </c>
      <c r="V7" s="37">
        <f t="shared" si="4"/>
        <v>0</v>
      </c>
      <c r="W7" s="38"/>
      <c r="X7" s="5">
        <v>3</v>
      </c>
      <c r="Y7" s="37">
        <f t="shared" si="5"/>
        <v>3</v>
      </c>
      <c r="Z7" s="38"/>
      <c r="AA7" s="5">
        <v>0</v>
      </c>
      <c r="AB7" s="39">
        <f t="shared" si="6"/>
        <v>0</v>
      </c>
      <c r="AC7" s="38"/>
      <c r="AD7" s="5">
        <v>0</v>
      </c>
      <c r="AE7" s="5">
        <v>2</v>
      </c>
      <c r="AF7" s="37">
        <f t="shared" si="7"/>
        <v>2</v>
      </c>
      <c r="AG7" s="5"/>
      <c r="AH7" s="38"/>
      <c r="AI7" s="5">
        <f t="shared" si="8"/>
        <v>3</v>
      </c>
      <c r="AJ7" s="37">
        <f t="shared" si="9"/>
        <v>3</v>
      </c>
      <c r="AK7" s="11">
        <f t="shared" si="10"/>
        <v>0.4375</v>
      </c>
      <c r="AL7" s="40"/>
      <c r="AM7" s="5" t="s">
        <v>74</v>
      </c>
      <c r="AN7" s="5" t="s">
        <v>75</v>
      </c>
    </row>
    <row r="8" spans="1:40" ht="16.95" customHeight="1" x14ac:dyDescent="0.3">
      <c r="A8" s="58" t="s">
        <v>48</v>
      </c>
      <c r="B8" s="59" t="s">
        <v>27</v>
      </c>
      <c r="C8" s="59" t="s">
        <v>51</v>
      </c>
      <c r="D8" s="60"/>
      <c r="E8" s="59">
        <v>2</v>
      </c>
      <c r="F8" s="59">
        <v>9</v>
      </c>
      <c r="G8" s="61">
        <f t="shared" si="0"/>
        <v>4.5</v>
      </c>
      <c r="H8" s="59">
        <v>0</v>
      </c>
      <c r="I8" s="59">
        <v>1</v>
      </c>
      <c r="J8" s="62">
        <f t="shared" si="1"/>
        <v>0</v>
      </c>
      <c r="K8" s="59"/>
      <c r="L8" s="59"/>
      <c r="M8" s="59"/>
      <c r="N8" s="59"/>
      <c r="O8" s="59">
        <v>0</v>
      </c>
      <c r="P8" s="59">
        <v>0</v>
      </c>
      <c r="Q8" s="62" t="e">
        <f t="shared" si="2"/>
        <v>#DIV/0!</v>
      </c>
      <c r="R8" s="59"/>
      <c r="S8" s="59">
        <v>0</v>
      </c>
      <c r="T8" s="59">
        <v>1</v>
      </c>
      <c r="U8" s="59">
        <f t="shared" si="11"/>
        <v>1</v>
      </c>
      <c r="V8" s="61">
        <f t="shared" si="4"/>
        <v>0.5</v>
      </c>
      <c r="W8" s="59"/>
      <c r="X8" s="59">
        <v>0</v>
      </c>
      <c r="Y8" s="61">
        <f t="shared" si="5"/>
        <v>0</v>
      </c>
      <c r="Z8" s="59"/>
      <c r="AA8" s="59">
        <v>2</v>
      </c>
      <c r="AB8" s="63">
        <f t="shared" si="6"/>
        <v>1</v>
      </c>
      <c r="AC8" s="59"/>
      <c r="AD8" s="59">
        <v>0</v>
      </c>
      <c r="AE8" s="59">
        <v>2</v>
      </c>
      <c r="AF8" s="61">
        <f t="shared" si="7"/>
        <v>1</v>
      </c>
      <c r="AG8" s="59"/>
      <c r="AH8" s="59"/>
      <c r="AI8" s="59">
        <f t="shared" si="8"/>
        <v>0</v>
      </c>
      <c r="AJ8" s="61">
        <f t="shared" si="9"/>
        <v>0</v>
      </c>
      <c r="AK8" s="62">
        <f t="shared" si="10"/>
        <v>-0.1111111111111111</v>
      </c>
      <c r="AL8" s="62"/>
      <c r="AM8" s="62" t="s">
        <v>79</v>
      </c>
      <c r="AN8" s="62" t="s">
        <v>72</v>
      </c>
    </row>
    <row r="9" spans="1:40" ht="16.95" customHeight="1" x14ac:dyDescent="0.3">
      <c r="A9" s="6" t="s">
        <v>48</v>
      </c>
      <c r="B9" s="5" t="s">
        <v>27</v>
      </c>
      <c r="C9" s="5" t="s">
        <v>52</v>
      </c>
      <c r="D9" s="14">
        <v>50</v>
      </c>
      <c r="E9" s="5">
        <v>31</v>
      </c>
      <c r="F9" s="5">
        <v>850</v>
      </c>
      <c r="G9" s="37">
        <f t="shared" si="0"/>
        <v>27.419354838709676</v>
      </c>
      <c r="H9" s="5">
        <v>105</v>
      </c>
      <c r="I9" s="5">
        <v>232</v>
      </c>
      <c r="J9" s="11">
        <f t="shared" si="1"/>
        <v>0.45258620689655171</v>
      </c>
      <c r="K9" s="38"/>
      <c r="L9" s="5"/>
      <c r="M9" s="5"/>
      <c r="N9" s="38"/>
      <c r="O9" s="5">
        <v>90</v>
      </c>
      <c r="P9" s="5">
        <v>160</v>
      </c>
      <c r="Q9" s="11">
        <f t="shared" si="2"/>
        <v>0.5625</v>
      </c>
      <c r="R9" s="38"/>
      <c r="S9" s="5">
        <v>124</v>
      </c>
      <c r="T9" s="5">
        <v>192</v>
      </c>
      <c r="U9" s="5">
        <f t="shared" si="11"/>
        <v>316</v>
      </c>
      <c r="V9" s="37">
        <f t="shared" si="4"/>
        <v>10.193548387096774</v>
      </c>
      <c r="W9" s="38"/>
      <c r="X9" s="5">
        <v>13</v>
      </c>
      <c r="Y9" s="37">
        <f t="shared" si="5"/>
        <v>0.41935483870967744</v>
      </c>
      <c r="Z9" s="38"/>
      <c r="AA9" s="5">
        <v>121</v>
      </c>
      <c r="AB9" s="39">
        <f t="shared" si="6"/>
        <v>3.903225806451613</v>
      </c>
      <c r="AC9" s="38"/>
      <c r="AD9" s="5">
        <v>18</v>
      </c>
      <c r="AE9" s="5">
        <v>60</v>
      </c>
      <c r="AF9" s="37">
        <f t="shared" si="7"/>
        <v>1.935483870967742</v>
      </c>
      <c r="AG9" s="5">
        <v>16</v>
      </c>
      <c r="AH9" s="38"/>
      <c r="AI9" s="5">
        <f t="shared" si="8"/>
        <v>300</v>
      </c>
      <c r="AJ9" s="37">
        <f t="shared" si="9"/>
        <v>9.67741935483871</v>
      </c>
      <c r="AK9" s="11">
        <f t="shared" si="10"/>
        <v>0.70588235294117652</v>
      </c>
      <c r="AL9" s="40"/>
      <c r="AM9" s="5" t="s">
        <v>76</v>
      </c>
      <c r="AN9" s="5" t="s">
        <v>31</v>
      </c>
    </row>
    <row r="10" spans="1:40" ht="16.95" customHeight="1" x14ac:dyDescent="0.3">
      <c r="A10" s="58" t="s">
        <v>48</v>
      </c>
      <c r="B10" s="59" t="s">
        <v>27</v>
      </c>
      <c r="C10" s="59" t="s">
        <v>28</v>
      </c>
      <c r="D10" s="60">
        <v>40</v>
      </c>
      <c r="E10" s="59">
        <v>13</v>
      </c>
      <c r="F10" s="59">
        <v>370</v>
      </c>
      <c r="G10" s="61">
        <f t="shared" si="0"/>
        <v>28.46153846153846</v>
      </c>
      <c r="H10" s="59">
        <v>39</v>
      </c>
      <c r="I10" s="59">
        <v>88</v>
      </c>
      <c r="J10" s="62">
        <f t="shared" si="1"/>
        <v>0.44318181818181818</v>
      </c>
      <c r="K10" s="59"/>
      <c r="L10" s="59"/>
      <c r="M10" s="59"/>
      <c r="N10" s="59"/>
      <c r="O10" s="59">
        <v>24</v>
      </c>
      <c r="P10" s="59">
        <v>38</v>
      </c>
      <c r="Q10" s="62">
        <f t="shared" si="2"/>
        <v>0.63157894736842102</v>
      </c>
      <c r="R10" s="59"/>
      <c r="S10" s="59">
        <v>42</v>
      </c>
      <c r="T10" s="59">
        <v>59</v>
      </c>
      <c r="U10" s="59">
        <f t="shared" si="11"/>
        <v>101</v>
      </c>
      <c r="V10" s="61">
        <f t="shared" si="4"/>
        <v>7.7692307692307692</v>
      </c>
      <c r="W10" s="59"/>
      <c r="X10" s="59">
        <v>22</v>
      </c>
      <c r="Y10" s="61">
        <f t="shared" si="5"/>
        <v>1.6923076923076923</v>
      </c>
      <c r="Z10" s="59"/>
      <c r="AA10" s="59">
        <v>46</v>
      </c>
      <c r="AB10" s="63">
        <f t="shared" si="6"/>
        <v>3.5384615384615383</v>
      </c>
      <c r="AC10" s="59"/>
      <c r="AD10" s="59">
        <v>22</v>
      </c>
      <c r="AE10" s="59">
        <v>22</v>
      </c>
      <c r="AF10" s="61">
        <f t="shared" si="7"/>
        <v>1.6923076923076923</v>
      </c>
      <c r="AG10" s="59">
        <v>13</v>
      </c>
      <c r="AH10" s="59"/>
      <c r="AI10" s="59">
        <f t="shared" si="8"/>
        <v>102</v>
      </c>
      <c r="AJ10" s="61">
        <f t="shared" si="9"/>
        <v>7.8461538461538458</v>
      </c>
      <c r="AK10" s="62">
        <f t="shared" si="10"/>
        <v>0.66756756756756752</v>
      </c>
      <c r="AL10" s="62"/>
      <c r="AM10" s="62" t="s">
        <v>29</v>
      </c>
      <c r="AN10" s="62" t="s">
        <v>30</v>
      </c>
    </row>
    <row r="11" spans="1:40" ht="16.95" customHeight="1" x14ac:dyDescent="0.3">
      <c r="A11" s="6" t="s">
        <v>48</v>
      </c>
      <c r="B11" s="5" t="s">
        <v>27</v>
      </c>
      <c r="C11" s="5" t="s">
        <v>53</v>
      </c>
      <c r="D11" s="14">
        <v>32</v>
      </c>
      <c r="E11" s="5">
        <v>7</v>
      </c>
      <c r="F11" s="5">
        <v>67</v>
      </c>
      <c r="G11" s="37">
        <f t="shared" si="0"/>
        <v>9.5714285714285712</v>
      </c>
      <c r="H11" s="5">
        <v>10</v>
      </c>
      <c r="I11" s="5">
        <v>18</v>
      </c>
      <c r="J11" s="11">
        <f t="shared" si="1"/>
        <v>0.55555555555555558</v>
      </c>
      <c r="K11" s="38"/>
      <c r="L11" s="5"/>
      <c r="M11" s="5"/>
      <c r="N11" s="38"/>
      <c r="O11" s="5">
        <v>7</v>
      </c>
      <c r="P11" s="5">
        <v>15</v>
      </c>
      <c r="Q11" s="11">
        <f t="shared" si="2"/>
        <v>0.46666666666666667</v>
      </c>
      <c r="R11" s="38"/>
      <c r="S11" s="5">
        <v>11</v>
      </c>
      <c r="T11" s="5">
        <v>20</v>
      </c>
      <c r="U11" s="5">
        <f t="shared" si="11"/>
        <v>31</v>
      </c>
      <c r="V11" s="37">
        <f t="shared" si="4"/>
        <v>4.4285714285714288</v>
      </c>
      <c r="W11" s="38"/>
      <c r="X11" s="5">
        <v>2</v>
      </c>
      <c r="Y11" s="37">
        <f t="shared" si="5"/>
        <v>0.2857142857142857</v>
      </c>
      <c r="Z11" s="38"/>
      <c r="AA11" s="5">
        <v>14</v>
      </c>
      <c r="AB11" s="39">
        <f t="shared" si="6"/>
        <v>2</v>
      </c>
      <c r="AC11" s="38"/>
      <c r="AD11" s="5">
        <v>2</v>
      </c>
      <c r="AE11" s="5">
        <v>4</v>
      </c>
      <c r="AF11" s="37">
        <f t="shared" si="7"/>
        <v>0.5714285714285714</v>
      </c>
      <c r="AG11" s="5">
        <v>2</v>
      </c>
      <c r="AH11" s="38"/>
      <c r="AI11" s="5">
        <f t="shared" si="8"/>
        <v>27</v>
      </c>
      <c r="AJ11" s="37">
        <f t="shared" si="9"/>
        <v>3.8571428571428572</v>
      </c>
      <c r="AK11" s="11">
        <f t="shared" si="10"/>
        <v>0.89552238805970152</v>
      </c>
      <c r="AL11" s="40"/>
      <c r="AM11" s="11" t="s">
        <v>54</v>
      </c>
      <c r="AN11" s="11" t="s">
        <v>55</v>
      </c>
    </row>
    <row r="12" spans="1:40" ht="16.95" customHeight="1" x14ac:dyDescent="0.3">
      <c r="A12" s="58" t="s">
        <v>48</v>
      </c>
      <c r="B12" s="59" t="s">
        <v>27</v>
      </c>
      <c r="C12" s="59" t="s">
        <v>56</v>
      </c>
      <c r="D12" s="60">
        <v>32</v>
      </c>
      <c r="E12" s="59">
        <v>8</v>
      </c>
      <c r="F12" s="59">
        <v>96</v>
      </c>
      <c r="G12" s="61">
        <f t="shared" si="0"/>
        <v>12</v>
      </c>
      <c r="H12" s="59">
        <v>5</v>
      </c>
      <c r="I12" s="59">
        <v>15</v>
      </c>
      <c r="J12" s="62">
        <f t="shared" si="1"/>
        <v>0.33333333333333331</v>
      </c>
      <c r="K12" s="59"/>
      <c r="L12" s="59"/>
      <c r="M12" s="59"/>
      <c r="N12" s="59"/>
      <c r="O12" s="59">
        <v>6</v>
      </c>
      <c r="P12" s="59">
        <v>7</v>
      </c>
      <c r="Q12" s="62">
        <f t="shared" si="2"/>
        <v>0.8571428571428571</v>
      </c>
      <c r="R12" s="59"/>
      <c r="S12" s="59">
        <v>2</v>
      </c>
      <c r="T12" s="59">
        <v>4</v>
      </c>
      <c r="U12" s="59">
        <f t="shared" si="11"/>
        <v>6</v>
      </c>
      <c r="V12" s="61">
        <f t="shared" si="4"/>
        <v>0.75</v>
      </c>
      <c r="W12" s="59"/>
      <c r="X12" s="59">
        <v>12</v>
      </c>
      <c r="Y12" s="61">
        <f t="shared" si="5"/>
        <v>1.5</v>
      </c>
      <c r="Z12" s="59"/>
      <c r="AA12" s="59">
        <v>14</v>
      </c>
      <c r="AB12" s="63">
        <f t="shared" si="6"/>
        <v>1.75</v>
      </c>
      <c r="AC12" s="59"/>
      <c r="AD12" s="59">
        <v>7</v>
      </c>
      <c r="AE12" s="59">
        <v>19</v>
      </c>
      <c r="AF12" s="61">
        <f t="shared" si="7"/>
        <v>2.375</v>
      </c>
      <c r="AG12" s="59">
        <v>1</v>
      </c>
      <c r="AH12" s="59"/>
      <c r="AI12" s="59">
        <f t="shared" si="8"/>
        <v>16</v>
      </c>
      <c r="AJ12" s="61">
        <f t="shared" si="9"/>
        <v>2</v>
      </c>
      <c r="AK12" s="62">
        <f t="shared" si="10"/>
        <v>0.35416666666666669</v>
      </c>
      <c r="AL12" s="62"/>
      <c r="AM12" s="59" t="s">
        <v>77</v>
      </c>
      <c r="AN12" s="59" t="s">
        <v>43</v>
      </c>
    </row>
    <row r="13" spans="1:40" ht="16.95" customHeight="1" x14ac:dyDescent="0.3">
      <c r="A13" s="6" t="s">
        <v>48</v>
      </c>
      <c r="B13" s="5" t="s">
        <v>27</v>
      </c>
      <c r="C13" s="5" t="s">
        <v>57</v>
      </c>
      <c r="D13" s="14">
        <v>43</v>
      </c>
      <c r="E13" s="5">
        <v>34</v>
      </c>
      <c r="F13" s="12">
        <v>1130</v>
      </c>
      <c r="G13" s="37">
        <f t="shared" si="0"/>
        <v>33.235294117647058</v>
      </c>
      <c r="H13" s="5">
        <v>238</v>
      </c>
      <c r="I13" s="5">
        <v>484</v>
      </c>
      <c r="J13" s="11">
        <f t="shared" si="1"/>
        <v>0.49173553719008267</v>
      </c>
      <c r="K13" s="38"/>
      <c r="L13" s="5">
        <v>0</v>
      </c>
      <c r="M13" s="5">
        <v>1</v>
      </c>
      <c r="N13" s="38"/>
      <c r="O13" s="5">
        <v>89</v>
      </c>
      <c r="P13" s="5">
        <v>124</v>
      </c>
      <c r="Q13" s="11">
        <f t="shared" si="2"/>
        <v>0.717741935483871</v>
      </c>
      <c r="R13" s="38"/>
      <c r="S13" s="5">
        <v>121</v>
      </c>
      <c r="T13" s="5">
        <v>151</v>
      </c>
      <c r="U13" s="5">
        <f t="shared" si="11"/>
        <v>272</v>
      </c>
      <c r="V13" s="37">
        <f t="shared" si="4"/>
        <v>8</v>
      </c>
      <c r="W13" s="38"/>
      <c r="X13" s="5">
        <v>54</v>
      </c>
      <c r="Y13" s="37">
        <f t="shared" si="5"/>
        <v>1.588235294117647</v>
      </c>
      <c r="Z13" s="38"/>
      <c r="AA13" s="5">
        <v>129</v>
      </c>
      <c r="AB13" s="39">
        <f t="shared" si="6"/>
        <v>3.7941176470588234</v>
      </c>
      <c r="AC13" s="38"/>
      <c r="AD13" s="5">
        <v>43</v>
      </c>
      <c r="AE13" s="5">
        <v>68</v>
      </c>
      <c r="AF13" s="37">
        <f t="shared" si="7"/>
        <v>2</v>
      </c>
      <c r="AG13" s="5">
        <v>7</v>
      </c>
      <c r="AH13" s="38"/>
      <c r="AI13" s="5">
        <f t="shared" si="8"/>
        <v>565</v>
      </c>
      <c r="AJ13" s="37">
        <f t="shared" si="9"/>
        <v>16.617647058823529</v>
      </c>
      <c r="AK13" s="11">
        <f t="shared" si="10"/>
        <v>0.81415929203539827</v>
      </c>
      <c r="AL13" s="40"/>
      <c r="AM13" s="11" t="s">
        <v>58</v>
      </c>
      <c r="AN13" s="11" t="s">
        <v>59</v>
      </c>
    </row>
    <row r="14" spans="1:40" ht="16.95" customHeight="1" x14ac:dyDescent="0.3">
      <c r="A14" s="58" t="s">
        <v>48</v>
      </c>
      <c r="B14" s="59" t="s">
        <v>27</v>
      </c>
      <c r="C14" s="59" t="s">
        <v>32</v>
      </c>
      <c r="D14" s="60">
        <v>10</v>
      </c>
      <c r="E14" s="59">
        <v>33</v>
      </c>
      <c r="F14" s="59">
        <v>895</v>
      </c>
      <c r="G14" s="61">
        <f t="shared" si="0"/>
        <v>27.121212121212121</v>
      </c>
      <c r="H14" s="59">
        <v>210</v>
      </c>
      <c r="I14" s="59">
        <v>446</v>
      </c>
      <c r="J14" s="62">
        <f t="shared" si="1"/>
        <v>0.47085201793721976</v>
      </c>
      <c r="K14" s="59"/>
      <c r="L14" s="59"/>
      <c r="M14" s="59"/>
      <c r="N14" s="59"/>
      <c r="O14" s="59">
        <v>65</v>
      </c>
      <c r="P14" s="59">
        <v>106</v>
      </c>
      <c r="Q14" s="62">
        <f t="shared" si="2"/>
        <v>0.6132075471698113</v>
      </c>
      <c r="R14" s="59"/>
      <c r="S14" s="59">
        <v>37</v>
      </c>
      <c r="T14" s="59">
        <v>81</v>
      </c>
      <c r="U14" s="59">
        <f t="shared" si="11"/>
        <v>118</v>
      </c>
      <c r="V14" s="61">
        <f t="shared" si="4"/>
        <v>3.5757575757575757</v>
      </c>
      <c r="W14" s="59"/>
      <c r="X14" s="59">
        <v>119</v>
      </c>
      <c r="Y14" s="61">
        <f t="shared" si="5"/>
        <v>3.606060606060606</v>
      </c>
      <c r="Z14" s="59"/>
      <c r="AA14" s="59">
        <v>129</v>
      </c>
      <c r="AB14" s="63">
        <f t="shared" si="6"/>
        <v>3.9090909090909092</v>
      </c>
      <c r="AC14" s="59"/>
      <c r="AD14" s="59">
        <v>59</v>
      </c>
      <c r="AE14" s="59">
        <v>122</v>
      </c>
      <c r="AF14" s="61">
        <f t="shared" si="7"/>
        <v>3.6969696969696968</v>
      </c>
      <c r="AG14" s="59">
        <v>6</v>
      </c>
      <c r="AH14" s="59"/>
      <c r="AI14" s="59">
        <f t="shared" si="8"/>
        <v>485</v>
      </c>
      <c r="AJ14" s="61">
        <f t="shared" si="9"/>
        <v>14.696969696969697</v>
      </c>
      <c r="AK14" s="62">
        <f t="shared" si="10"/>
        <v>0.86927374301675975</v>
      </c>
      <c r="AL14" s="62"/>
      <c r="AM14" s="62" t="s">
        <v>60</v>
      </c>
      <c r="AN14" s="62" t="s">
        <v>33</v>
      </c>
    </row>
    <row r="15" spans="1:40" ht="16.95" customHeight="1" x14ac:dyDescent="0.3">
      <c r="A15" s="6" t="s">
        <v>48</v>
      </c>
      <c r="B15" s="5" t="s">
        <v>27</v>
      </c>
      <c r="C15" s="5" t="s">
        <v>34</v>
      </c>
      <c r="D15" s="14">
        <v>13</v>
      </c>
      <c r="E15" s="5">
        <v>5</v>
      </c>
      <c r="F15" s="5">
        <v>150</v>
      </c>
      <c r="G15" s="37">
        <f t="shared" si="0"/>
        <v>30</v>
      </c>
      <c r="H15" s="5">
        <v>12</v>
      </c>
      <c r="I15" s="5">
        <v>36</v>
      </c>
      <c r="J15" s="11">
        <f t="shared" si="1"/>
        <v>0.33333333333333331</v>
      </c>
      <c r="K15" s="38"/>
      <c r="L15" s="5"/>
      <c r="M15" s="5"/>
      <c r="N15" s="38"/>
      <c r="O15" s="5">
        <v>9</v>
      </c>
      <c r="P15" s="5">
        <v>13</v>
      </c>
      <c r="Q15" s="11">
        <f t="shared" si="2"/>
        <v>0.69230769230769229</v>
      </c>
      <c r="R15" s="38"/>
      <c r="S15" s="5">
        <v>9</v>
      </c>
      <c r="T15" s="5">
        <v>12</v>
      </c>
      <c r="U15" s="5">
        <f t="shared" si="11"/>
        <v>21</v>
      </c>
      <c r="V15" s="37">
        <f t="shared" si="4"/>
        <v>4.2</v>
      </c>
      <c r="W15" s="38"/>
      <c r="X15" s="5">
        <v>12</v>
      </c>
      <c r="Y15" s="37">
        <f t="shared" si="5"/>
        <v>2.4</v>
      </c>
      <c r="Z15" s="38"/>
      <c r="AA15" s="5">
        <v>14</v>
      </c>
      <c r="AB15" s="39">
        <f t="shared" si="6"/>
        <v>2.8</v>
      </c>
      <c r="AC15" s="38"/>
      <c r="AD15" s="5">
        <v>6</v>
      </c>
      <c r="AE15" s="5">
        <v>8</v>
      </c>
      <c r="AF15" s="37">
        <f t="shared" si="7"/>
        <v>1.6</v>
      </c>
      <c r="AG15" s="5">
        <v>1</v>
      </c>
      <c r="AH15" s="38"/>
      <c r="AI15" s="5">
        <f t="shared" si="8"/>
        <v>33</v>
      </c>
      <c r="AJ15" s="37">
        <f t="shared" si="9"/>
        <v>6.6</v>
      </c>
      <c r="AK15" s="11">
        <f t="shared" si="10"/>
        <v>0.50666666666666671</v>
      </c>
      <c r="AL15" s="40"/>
      <c r="AM15" s="11" t="s">
        <v>35</v>
      </c>
      <c r="AN15" s="11" t="s">
        <v>36</v>
      </c>
    </row>
    <row r="16" spans="1:40" ht="16.95" customHeight="1" x14ac:dyDescent="0.3">
      <c r="A16" s="58" t="s">
        <v>48</v>
      </c>
      <c r="B16" s="59" t="s">
        <v>27</v>
      </c>
      <c r="C16" s="59" t="s">
        <v>37</v>
      </c>
      <c r="D16" s="60">
        <v>33</v>
      </c>
      <c r="E16" s="59">
        <v>33</v>
      </c>
      <c r="F16" s="59">
        <v>790</v>
      </c>
      <c r="G16" s="61">
        <f t="shared" si="0"/>
        <v>23.939393939393938</v>
      </c>
      <c r="H16" s="59">
        <v>98</v>
      </c>
      <c r="I16" s="59">
        <v>263</v>
      </c>
      <c r="J16" s="62">
        <f t="shared" si="1"/>
        <v>0.37262357414448671</v>
      </c>
      <c r="K16" s="59"/>
      <c r="L16" s="59">
        <v>1</v>
      </c>
      <c r="M16" s="59">
        <v>3</v>
      </c>
      <c r="N16" s="59"/>
      <c r="O16" s="59">
        <v>82</v>
      </c>
      <c r="P16" s="59">
        <v>125</v>
      </c>
      <c r="Q16" s="62">
        <f t="shared" si="2"/>
        <v>0.65600000000000003</v>
      </c>
      <c r="R16" s="59"/>
      <c r="S16" s="59">
        <v>29</v>
      </c>
      <c r="T16" s="59">
        <v>97</v>
      </c>
      <c r="U16" s="59">
        <f t="shared" si="11"/>
        <v>126</v>
      </c>
      <c r="V16" s="61">
        <f t="shared" si="4"/>
        <v>3.8181818181818183</v>
      </c>
      <c r="W16" s="59"/>
      <c r="X16" s="59">
        <v>111</v>
      </c>
      <c r="Y16" s="61">
        <f t="shared" si="5"/>
        <v>3.3636363636363638</v>
      </c>
      <c r="Z16" s="59"/>
      <c r="AA16" s="59">
        <v>90</v>
      </c>
      <c r="AB16" s="63">
        <f t="shared" si="6"/>
        <v>2.7272727272727271</v>
      </c>
      <c r="AC16" s="59"/>
      <c r="AD16" s="59">
        <v>34</v>
      </c>
      <c r="AE16" s="59">
        <v>91</v>
      </c>
      <c r="AF16" s="61">
        <f t="shared" si="7"/>
        <v>2.7575757575757578</v>
      </c>
      <c r="AG16" s="59">
        <v>5</v>
      </c>
      <c r="AH16" s="59"/>
      <c r="AI16" s="59">
        <f t="shared" si="8"/>
        <v>279</v>
      </c>
      <c r="AJ16" s="61">
        <f t="shared" si="9"/>
        <v>8.454545454545455</v>
      </c>
      <c r="AK16" s="62">
        <f t="shared" si="10"/>
        <v>0.72151898734177211</v>
      </c>
      <c r="AL16" s="62"/>
      <c r="AM16" s="62" t="s">
        <v>38</v>
      </c>
      <c r="AN16" s="62" t="s">
        <v>39</v>
      </c>
    </row>
    <row r="17" spans="1:40" ht="16.95" customHeight="1" x14ac:dyDescent="0.3">
      <c r="A17" s="6" t="s">
        <v>48</v>
      </c>
      <c r="B17" s="5" t="s">
        <v>27</v>
      </c>
      <c r="C17" s="5" t="s">
        <v>61</v>
      </c>
      <c r="D17" s="14">
        <v>51</v>
      </c>
      <c r="E17" s="5">
        <v>12</v>
      </c>
      <c r="F17" s="5">
        <v>240</v>
      </c>
      <c r="G17" s="37">
        <f t="shared" si="0"/>
        <v>20</v>
      </c>
      <c r="H17" s="5">
        <v>25</v>
      </c>
      <c r="I17" s="5">
        <v>65</v>
      </c>
      <c r="J17" s="11">
        <f t="shared" si="1"/>
        <v>0.38461538461538464</v>
      </c>
      <c r="K17" s="38"/>
      <c r="L17" s="5"/>
      <c r="M17" s="5"/>
      <c r="N17" s="38"/>
      <c r="O17" s="5">
        <v>26</v>
      </c>
      <c r="P17" s="5">
        <v>41</v>
      </c>
      <c r="Q17" s="11">
        <f t="shared" si="2"/>
        <v>0.63414634146341464</v>
      </c>
      <c r="R17" s="38"/>
      <c r="S17" s="5">
        <v>13</v>
      </c>
      <c r="T17" s="5">
        <v>23</v>
      </c>
      <c r="U17" s="5">
        <f t="shared" si="11"/>
        <v>36</v>
      </c>
      <c r="V17" s="37">
        <f t="shared" si="4"/>
        <v>3</v>
      </c>
      <c r="W17" s="38"/>
      <c r="X17" s="5">
        <v>7</v>
      </c>
      <c r="Y17" s="37">
        <f t="shared" si="5"/>
        <v>0.58333333333333337</v>
      </c>
      <c r="Z17" s="38"/>
      <c r="AA17" s="5">
        <v>33</v>
      </c>
      <c r="AB17" s="39">
        <f t="shared" si="6"/>
        <v>2.75</v>
      </c>
      <c r="AC17" s="38"/>
      <c r="AD17" s="5">
        <v>5</v>
      </c>
      <c r="AE17" s="5">
        <v>23</v>
      </c>
      <c r="AF17" s="37">
        <f t="shared" si="7"/>
        <v>1.9166666666666667</v>
      </c>
      <c r="AG17" s="5">
        <v>1</v>
      </c>
      <c r="AH17" s="38"/>
      <c r="AI17" s="5">
        <f t="shared" si="8"/>
        <v>76</v>
      </c>
      <c r="AJ17" s="37">
        <f t="shared" si="9"/>
        <v>6.333333333333333</v>
      </c>
      <c r="AK17" s="11">
        <f t="shared" si="10"/>
        <v>0.45</v>
      </c>
      <c r="AL17" s="40"/>
      <c r="AM17" s="11" t="s">
        <v>41</v>
      </c>
      <c r="AN17" s="11" t="s">
        <v>31</v>
      </c>
    </row>
    <row r="18" spans="1:40" ht="16.95" customHeight="1" x14ac:dyDescent="0.3">
      <c r="A18" s="58" t="s">
        <v>48</v>
      </c>
      <c r="B18" s="59" t="s">
        <v>27</v>
      </c>
      <c r="C18" s="59" t="s">
        <v>40</v>
      </c>
      <c r="D18" s="60">
        <v>11</v>
      </c>
      <c r="E18" s="59">
        <v>15</v>
      </c>
      <c r="F18" s="59">
        <v>485</v>
      </c>
      <c r="G18" s="61">
        <f t="shared" si="0"/>
        <v>32.333333333333336</v>
      </c>
      <c r="H18" s="59">
        <v>68</v>
      </c>
      <c r="I18" s="59">
        <v>178</v>
      </c>
      <c r="J18" s="62">
        <f t="shared" si="1"/>
        <v>0.38202247191011235</v>
      </c>
      <c r="K18" s="59"/>
      <c r="L18" s="59"/>
      <c r="M18" s="59"/>
      <c r="N18" s="59"/>
      <c r="O18" s="59">
        <v>84</v>
      </c>
      <c r="P18" s="59">
        <v>120</v>
      </c>
      <c r="Q18" s="62">
        <f t="shared" si="2"/>
        <v>0.7</v>
      </c>
      <c r="R18" s="59"/>
      <c r="S18" s="59">
        <v>27</v>
      </c>
      <c r="T18" s="59">
        <v>41</v>
      </c>
      <c r="U18" s="59">
        <f t="shared" si="11"/>
        <v>68</v>
      </c>
      <c r="V18" s="61">
        <f t="shared" si="4"/>
        <v>4.5333333333333332</v>
      </c>
      <c r="W18" s="59"/>
      <c r="X18" s="59">
        <v>53</v>
      </c>
      <c r="Y18" s="61">
        <f t="shared" si="5"/>
        <v>3.5333333333333332</v>
      </c>
      <c r="Z18" s="59"/>
      <c r="AA18" s="59">
        <v>37</v>
      </c>
      <c r="AB18" s="63">
        <f t="shared" si="6"/>
        <v>2.4666666666666668</v>
      </c>
      <c r="AC18" s="59"/>
      <c r="AD18" s="59">
        <v>22</v>
      </c>
      <c r="AE18" s="59">
        <v>69</v>
      </c>
      <c r="AF18" s="61">
        <f t="shared" si="7"/>
        <v>4.5999999999999996</v>
      </c>
      <c r="AG18" s="59">
        <v>7</v>
      </c>
      <c r="AH18" s="59"/>
      <c r="AI18" s="59">
        <f t="shared" si="8"/>
        <v>220</v>
      </c>
      <c r="AJ18" s="61">
        <f t="shared" si="9"/>
        <v>14.666666666666666</v>
      </c>
      <c r="AK18" s="62">
        <f t="shared" si="10"/>
        <v>0.71546391752577321</v>
      </c>
      <c r="AL18" s="62"/>
      <c r="AM18" s="62" t="s">
        <v>41</v>
      </c>
      <c r="AN18" s="62" t="s">
        <v>33</v>
      </c>
    </row>
    <row r="19" spans="1:40" ht="16.95" customHeight="1" x14ac:dyDescent="0.3">
      <c r="A19" s="6" t="s">
        <v>48</v>
      </c>
      <c r="B19" s="5" t="s">
        <v>27</v>
      </c>
      <c r="C19" s="5" t="s">
        <v>62</v>
      </c>
      <c r="D19" s="14">
        <v>40</v>
      </c>
      <c r="E19" s="5">
        <v>15</v>
      </c>
      <c r="F19" s="5">
        <v>213</v>
      </c>
      <c r="G19" s="37">
        <f t="shared" si="0"/>
        <v>14.2</v>
      </c>
      <c r="H19" s="5">
        <v>21</v>
      </c>
      <c r="I19" s="5">
        <v>40</v>
      </c>
      <c r="J19" s="11">
        <f t="shared" si="1"/>
        <v>0.52500000000000002</v>
      </c>
      <c r="K19" s="38"/>
      <c r="L19" s="5"/>
      <c r="M19" s="5"/>
      <c r="N19" s="38"/>
      <c r="O19" s="5">
        <v>17</v>
      </c>
      <c r="P19" s="5">
        <v>22</v>
      </c>
      <c r="Q19" s="11">
        <f t="shared" si="2"/>
        <v>0.77272727272727271</v>
      </c>
      <c r="R19" s="38"/>
      <c r="S19" s="5">
        <v>18</v>
      </c>
      <c r="T19" s="5">
        <v>23</v>
      </c>
      <c r="U19" s="5">
        <f t="shared" si="11"/>
        <v>41</v>
      </c>
      <c r="V19" s="37">
        <f t="shared" si="4"/>
        <v>2.7333333333333334</v>
      </c>
      <c r="W19" s="38"/>
      <c r="X19" s="5">
        <v>5</v>
      </c>
      <c r="Y19" s="37">
        <f t="shared" si="5"/>
        <v>0.33333333333333331</v>
      </c>
      <c r="Z19" s="38"/>
      <c r="AA19" s="5">
        <v>43</v>
      </c>
      <c r="AB19" s="39">
        <f t="shared" si="6"/>
        <v>2.8666666666666667</v>
      </c>
      <c r="AC19" s="38"/>
      <c r="AD19" s="5">
        <v>7</v>
      </c>
      <c r="AE19" s="5">
        <v>19</v>
      </c>
      <c r="AF19" s="37">
        <f t="shared" si="7"/>
        <v>1.2666666666666666</v>
      </c>
      <c r="AG19" s="5">
        <v>2</v>
      </c>
      <c r="AH19" s="38"/>
      <c r="AI19" s="5">
        <f t="shared" si="8"/>
        <v>59</v>
      </c>
      <c r="AJ19" s="37">
        <f t="shared" si="9"/>
        <v>3.9333333333333331</v>
      </c>
      <c r="AK19" s="11">
        <f t="shared" si="10"/>
        <v>0.460093896713615</v>
      </c>
      <c r="AL19" s="40"/>
      <c r="AM19" s="11" t="s">
        <v>63</v>
      </c>
      <c r="AN19" s="11" t="s">
        <v>36</v>
      </c>
    </row>
    <row r="20" spans="1:40" ht="16.95" customHeight="1" x14ac:dyDescent="0.3">
      <c r="A20" s="58" t="s">
        <v>48</v>
      </c>
      <c r="B20" s="59" t="s">
        <v>27</v>
      </c>
      <c r="C20" s="59" t="s">
        <v>90</v>
      </c>
      <c r="D20" s="60">
        <v>11</v>
      </c>
      <c r="E20" s="59">
        <v>12</v>
      </c>
      <c r="F20" s="59">
        <v>189</v>
      </c>
      <c r="G20" s="61">
        <f t="shared" si="0"/>
        <v>15.75</v>
      </c>
      <c r="H20" s="59">
        <v>22</v>
      </c>
      <c r="I20" s="59">
        <v>42</v>
      </c>
      <c r="J20" s="62">
        <f t="shared" si="1"/>
        <v>0.52380952380952384</v>
      </c>
      <c r="K20" s="59"/>
      <c r="L20" s="59"/>
      <c r="M20" s="59"/>
      <c r="N20" s="59"/>
      <c r="O20" s="59">
        <v>22</v>
      </c>
      <c r="P20" s="59">
        <v>33</v>
      </c>
      <c r="Q20" s="62">
        <f t="shared" si="2"/>
        <v>0.66666666666666663</v>
      </c>
      <c r="R20" s="59"/>
      <c r="S20" s="59">
        <v>24</v>
      </c>
      <c r="T20" s="59">
        <v>28</v>
      </c>
      <c r="U20" s="59">
        <f t="shared" si="11"/>
        <v>52</v>
      </c>
      <c r="V20" s="61">
        <f t="shared" si="4"/>
        <v>4.333333333333333</v>
      </c>
      <c r="W20" s="59"/>
      <c r="X20" s="59">
        <v>3</v>
      </c>
      <c r="Y20" s="61">
        <f t="shared" si="5"/>
        <v>0.25</v>
      </c>
      <c r="Z20" s="59"/>
      <c r="AA20" s="59">
        <v>32</v>
      </c>
      <c r="AB20" s="63">
        <f t="shared" si="6"/>
        <v>2.6666666666666665</v>
      </c>
      <c r="AC20" s="59"/>
      <c r="AD20" s="59">
        <v>5</v>
      </c>
      <c r="AE20" s="59">
        <v>19</v>
      </c>
      <c r="AF20" s="61">
        <f t="shared" si="7"/>
        <v>1.5833333333333333</v>
      </c>
      <c r="AG20" s="59"/>
      <c r="AH20" s="59"/>
      <c r="AI20" s="59">
        <f t="shared" si="8"/>
        <v>66</v>
      </c>
      <c r="AJ20" s="61">
        <f t="shared" si="9"/>
        <v>5.5</v>
      </c>
      <c r="AK20" s="62">
        <f t="shared" si="10"/>
        <v>0.58201058201058198</v>
      </c>
      <c r="AL20" s="62"/>
      <c r="AM20" s="62" t="s">
        <v>78</v>
      </c>
      <c r="AN20" s="62" t="s">
        <v>31</v>
      </c>
    </row>
    <row r="21" spans="1:40" ht="16.95" customHeight="1" x14ac:dyDescent="0.3">
      <c r="A21" s="6" t="s">
        <v>48</v>
      </c>
      <c r="B21" s="5" t="s">
        <v>27</v>
      </c>
      <c r="C21" s="5" t="s">
        <v>42</v>
      </c>
      <c r="D21" s="14">
        <v>8</v>
      </c>
      <c r="E21" s="5">
        <v>3</v>
      </c>
      <c r="F21" s="5">
        <v>27</v>
      </c>
      <c r="G21" s="37">
        <f t="shared" si="0"/>
        <v>9</v>
      </c>
      <c r="H21" s="5">
        <v>0</v>
      </c>
      <c r="I21" s="5">
        <v>3</v>
      </c>
      <c r="J21" s="11">
        <f t="shared" si="1"/>
        <v>0</v>
      </c>
      <c r="K21" s="38"/>
      <c r="L21" s="5"/>
      <c r="M21" s="5"/>
      <c r="N21" s="38"/>
      <c r="O21" s="5">
        <v>0</v>
      </c>
      <c r="P21" s="5">
        <v>0</v>
      </c>
      <c r="Q21" s="11">
        <v>0</v>
      </c>
      <c r="R21" s="38"/>
      <c r="S21" s="5">
        <v>0</v>
      </c>
      <c r="T21" s="5">
        <v>0</v>
      </c>
      <c r="U21" s="5">
        <f t="shared" si="11"/>
        <v>0</v>
      </c>
      <c r="V21" s="37">
        <f t="shared" si="4"/>
        <v>0</v>
      </c>
      <c r="W21" s="38"/>
      <c r="X21" s="5">
        <v>0</v>
      </c>
      <c r="Y21" s="37">
        <f t="shared" si="5"/>
        <v>0</v>
      </c>
      <c r="Z21" s="38"/>
      <c r="AA21" s="5">
        <v>2</v>
      </c>
      <c r="AB21" s="39">
        <f t="shared" si="6"/>
        <v>0.66666666666666663</v>
      </c>
      <c r="AC21" s="38"/>
      <c r="AD21" s="5">
        <v>1</v>
      </c>
      <c r="AE21" s="5">
        <v>0</v>
      </c>
      <c r="AF21" s="37">
        <f t="shared" si="7"/>
        <v>0</v>
      </c>
      <c r="AG21" s="5"/>
      <c r="AH21" s="38"/>
      <c r="AI21" s="5">
        <f t="shared" si="8"/>
        <v>0</v>
      </c>
      <c r="AJ21" s="37">
        <f t="shared" si="9"/>
        <v>0</v>
      </c>
      <c r="AK21" s="11">
        <f t="shared" si="10"/>
        <v>3.7037037037037035E-2</v>
      </c>
      <c r="AL21" s="40"/>
      <c r="AM21" s="11" t="s">
        <v>29</v>
      </c>
      <c r="AN21" s="11" t="s">
        <v>43</v>
      </c>
    </row>
    <row r="22" spans="1:40" ht="16.95" customHeight="1" x14ac:dyDescent="0.3">
      <c r="A22" s="58" t="s">
        <v>48</v>
      </c>
      <c r="B22" s="59" t="s">
        <v>27</v>
      </c>
      <c r="C22" s="59" t="s">
        <v>64</v>
      </c>
      <c r="D22" s="60">
        <v>24</v>
      </c>
      <c r="E22" s="59">
        <v>21</v>
      </c>
      <c r="F22" s="59">
        <v>405</v>
      </c>
      <c r="G22" s="61">
        <f t="shared" si="0"/>
        <v>19.285714285714285</v>
      </c>
      <c r="H22" s="59">
        <v>25</v>
      </c>
      <c r="I22" s="59">
        <v>81</v>
      </c>
      <c r="J22" s="62">
        <f t="shared" si="1"/>
        <v>0.30864197530864196</v>
      </c>
      <c r="K22" s="59"/>
      <c r="L22" s="59"/>
      <c r="M22" s="59"/>
      <c r="N22" s="59"/>
      <c r="O22" s="59">
        <v>27</v>
      </c>
      <c r="P22" s="59">
        <v>42</v>
      </c>
      <c r="Q22" s="62">
        <f t="shared" si="2"/>
        <v>0.6428571428571429</v>
      </c>
      <c r="R22" s="59"/>
      <c r="S22" s="59">
        <v>42</v>
      </c>
      <c r="T22" s="59">
        <v>58</v>
      </c>
      <c r="U22" s="59">
        <f t="shared" ref="U22:U24" si="12">SUM(S22:T22)</f>
        <v>100</v>
      </c>
      <c r="V22" s="61">
        <f t="shared" si="4"/>
        <v>4.7619047619047619</v>
      </c>
      <c r="W22" s="59"/>
      <c r="X22" s="59">
        <v>15</v>
      </c>
      <c r="Y22" s="61">
        <f t="shared" si="5"/>
        <v>0.7142857142857143</v>
      </c>
      <c r="Z22" s="59"/>
      <c r="AA22" s="59">
        <v>80</v>
      </c>
      <c r="AB22" s="63">
        <f t="shared" si="6"/>
        <v>3.8095238095238093</v>
      </c>
      <c r="AC22" s="59"/>
      <c r="AD22" s="59">
        <v>18</v>
      </c>
      <c r="AE22" s="59">
        <v>27</v>
      </c>
      <c r="AF22" s="61">
        <f t="shared" si="7"/>
        <v>1.2857142857142858</v>
      </c>
      <c r="AG22" s="59">
        <v>2</v>
      </c>
      <c r="AH22" s="59"/>
      <c r="AI22" s="59">
        <f t="shared" si="8"/>
        <v>77</v>
      </c>
      <c r="AJ22" s="61">
        <f t="shared" si="9"/>
        <v>3.6666666666666665</v>
      </c>
      <c r="AK22" s="62">
        <f t="shared" si="10"/>
        <v>0.48888888888888887</v>
      </c>
      <c r="AL22" s="62"/>
      <c r="AM22" s="59" t="s">
        <v>38</v>
      </c>
      <c r="AN22" s="59" t="s">
        <v>72</v>
      </c>
    </row>
    <row r="23" spans="1:40" ht="16.95" customHeight="1" x14ac:dyDescent="0.3">
      <c r="A23" s="6" t="s">
        <v>48</v>
      </c>
      <c r="B23" s="5" t="s">
        <v>27</v>
      </c>
      <c r="C23" s="5" t="s">
        <v>65</v>
      </c>
      <c r="D23" s="14">
        <v>22</v>
      </c>
      <c r="E23" s="5">
        <v>14</v>
      </c>
      <c r="F23" s="5">
        <v>240</v>
      </c>
      <c r="G23" s="37">
        <f t="shared" si="0"/>
        <v>17.142857142857142</v>
      </c>
      <c r="H23" s="5">
        <v>29</v>
      </c>
      <c r="I23" s="5">
        <v>77</v>
      </c>
      <c r="J23" s="11">
        <f t="shared" si="1"/>
        <v>0.37662337662337664</v>
      </c>
      <c r="K23" s="38"/>
      <c r="L23" s="5"/>
      <c r="M23" s="5"/>
      <c r="N23" s="38"/>
      <c r="O23" s="5">
        <v>24</v>
      </c>
      <c r="P23" s="5">
        <v>34</v>
      </c>
      <c r="Q23" s="11">
        <f t="shared" si="2"/>
        <v>0.70588235294117652</v>
      </c>
      <c r="R23" s="38"/>
      <c r="S23" s="5">
        <v>13</v>
      </c>
      <c r="T23" s="5">
        <v>12</v>
      </c>
      <c r="U23" s="5">
        <f t="shared" si="12"/>
        <v>25</v>
      </c>
      <c r="V23" s="37">
        <f t="shared" si="4"/>
        <v>1.7857142857142858</v>
      </c>
      <c r="W23" s="38"/>
      <c r="X23" s="5">
        <v>19</v>
      </c>
      <c r="Y23" s="37">
        <f t="shared" si="5"/>
        <v>1.3571428571428572</v>
      </c>
      <c r="Z23" s="38"/>
      <c r="AA23" s="5">
        <v>26</v>
      </c>
      <c r="AB23" s="39">
        <f t="shared" si="6"/>
        <v>1.8571428571428572</v>
      </c>
      <c r="AC23" s="38"/>
      <c r="AD23" s="5">
        <v>17</v>
      </c>
      <c r="AE23" s="5">
        <v>19</v>
      </c>
      <c r="AF23" s="37">
        <f t="shared" si="7"/>
        <v>1.3571428571428572</v>
      </c>
      <c r="AG23" s="5">
        <v>1</v>
      </c>
      <c r="AH23" s="38"/>
      <c r="AI23" s="5">
        <f t="shared" si="8"/>
        <v>82</v>
      </c>
      <c r="AJ23" s="37">
        <f t="shared" si="9"/>
        <v>5.8571428571428568</v>
      </c>
      <c r="AK23" s="11">
        <f t="shared" si="10"/>
        <v>0.59583333333333333</v>
      </c>
      <c r="AL23" s="40"/>
      <c r="AM23" s="11" t="s">
        <v>66</v>
      </c>
      <c r="AN23" s="11" t="s">
        <v>33</v>
      </c>
    </row>
    <row r="24" spans="1:40" ht="16.95" customHeight="1" x14ac:dyDescent="0.3">
      <c r="A24" s="58" t="s">
        <v>48</v>
      </c>
      <c r="B24" s="59" t="s">
        <v>27</v>
      </c>
      <c r="C24" s="59" t="s">
        <v>67</v>
      </c>
      <c r="D24" s="60">
        <v>1</v>
      </c>
      <c r="E24" s="59">
        <v>34</v>
      </c>
      <c r="F24" s="59">
        <v>820</v>
      </c>
      <c r="G24" s="61">
        <f t="shared" si="0"/>
        <v>24.117647058823529</v>
      </c>
      <c r="H24" s="59">
        <v>136</v>
      </c>
      <c r="I24" s="59">
        <v>298</v>
      </c>
      <c r="J24" s="62">
        <f t="shared" si="1"/>
        <v>0.4563758389261745</v>
      </c>
      <c r="K24" s="59"/>
      <c r="L24" s="59">
        <v>0</v>
      </c>
      <c r="M24" s="59">
        <v>3</v>
      </c>
      <c r="N24" s="59"/>
      <c r="O24" s="59">
        <v>52</v>
      </c>
      <c r="P24" s="59">
        <v>72</v>
      </c>
      <c r="Q24" s="62">
        <f t="shared" si="2"/>
        <v>0.72222222222222221</v>
      </c>
      <c r="R24" s="59"/>
      <c r="S24" s="59">
        <v>23</v>
      </c>
      <c r="T24" s="59">
        <v>66</v>
      </c>
      <c r="U24" s="59">
        <f t="shared" si="12"/>
        <v>89</v>
      </c>
      <c r="V24" s="61">
        <f t="shared" si="4"/>
        <v>2.6176470588235294</v>
      </c>
      <c r="W24" s="59"/>
      <c r="X24" s="59">
        <v>98</v>
      </c>
      <c r="Y24" s="61">
        <f t="shared" si="5"/>
        <v>2.8823529411764706</v>
      </c>
      <c r="Z24" s="59"/>
      <c r="AA24" s="59">
        <v>77</v>
      </c>
      <c r="AB24" s="63">
        <f t="shared" si="6"/>
        <v>2.2647058823529411</v>
      </c>
      <c r="AC24" s="59"/>
      <c r="AD24" s="59">
        <v>59</v>
      </c>
      <c r="AE24" s="59">
        <v>108</v>
      </c>
      <c r="AF24" s="61">
        <f t="shared" si="7"/>
        <v>3.1764705882352939</v>
      </c>
      <c r="AG24" s="59">
        <v>4</v>
      </c>
      <c r="AH24" s="59"/>
      <c r="AI24" s="59">
        <f t="shared" si="8"/>
        <v>324</v>
      </c>
      <c r="AJ24" s="61">
        <f t="shared" si="9"/>
        <v>9.5294117647058822</v>
      </c>
      <c r="AK24" s="62">
        <f t="shared" si="10"/>
        <v>0.68292682926829273</v>
      </c>
      <c r="AL24" s="62"/>
      <c r="AM24" s="62" t="s">
        <v>54</v>
      </c>
      <c r="AN24" s="62" t="s">
        <v>68</v>
      </c>
    </row>
    <row r="25" spans="1:40" ht="16.95" customHeight="1" x14ac:dyDescent="0.3">
      <c r="A25" s="6" t="s">
        <v>48</v>
      </c>
      <c r="B25" s="5" t="s">
        <v>27</v>
      </c>
      <c r="C25" s="13" t="s">
        <v>85</v>
      </c>
      <c r="D25" s="13"/>
      <c r="E25" s="49"/>
      <c r="F25" s="13"/>
      <c r="G25" s="50"/>
      <c r="H25" s="51">
        <v>3</v>
      </c>
      <c r="I25" s="13"/>
      <c r="J25" s="52"/>
      <c r="K25" s="38"/>
      <c r="L25" s="49"/>
      <c r="M25" s="13"/>
      <c r="N25" s="38"/>
      <c r="O25" s="13">
        <v>1</v>
      </c>
      <c r="P25" s="13"/>
      <c r="Q25" s="52"/>
      <c r="R25" s="38"/>
      <c r="S25" s="13"/>
      <c r="T25" s="13"/>
      <c r="U25" s="13"/>
      <c r="V25" s="50"/>
      <c r="W25" s="38"/>
      <c r="X25" s="13"/>
      <c r="Y25" s="50"/>
      <c r="Z25" s="38"/>
      <c r="AA25" s="13"/>
      <c r="AB25" s="53"/>
      <c r="AC25" s="38"/>
      <c r="AD25" s="13"/>
      <c r="AE25" s="13"/>
      <c r="AF25" s="50"/>
      <c r="AG25" s="13"/>
      <c r="AH25" s="38"/>
      <c r="AI25" s="13">
        <f t="shared" si="8"/>
        <v>7</v>
      </c>
      <c r="AJ25" s="50"/>
      <c r="AK25" s="52"/>
      <c r="AL25" s="38"/>
      <c r="AM25" s="52"/>
      <c r="AN25" s="52"/>
    </row>
    <row r="26" spans="1:40" x14ac:dyDescent="0.3">
      <c r="A26" s="1"/>
      <c r="B26" s="5"/>
      <c r="C26" s="1"/>
      <c r="D26" s="15"/>
      <c r="E26" s="1"/>
      <c r="F26" s="16" t="s">
        <v>45</v>
      </c>
      <c r="G26" s="16" t="s">
        <v>45</v>
      </c>
      <c r="H26" s="16" t="s">
        <v>45</v>
      </c>
      <c r="I26" s="16" t="s">
        <v>45</v>
      </c>
      <c r="J26" s="16" t="s">
        <v>45</v>
      </c>
      <c r="K26" s="32"/>
      <c r="L26" s="16" t="s">
        <v>45</v>
      </c>
      <c r="M26" s="16" t="s">
        <v>45</v>
      </c>
      <c r="N26" s="32"/>
      <c r="O26" s="16" t="s">
        <v>45</v>
      </c>
      <c r="P26" s="16" t="s">
        <v>45</v>
      </c>
      <c r="Q26" s="16" t="s">
        <v>45</v>
      </c>
      <c r="R26" s="32"/>
      <c r="S26" s="16" t="s">
        <v>45</v>
      </c>
      <c r="T26" s="16" t="s">
        <v>45</v>
      </c>
      <c r="U26" s="16" t="s">
        <v>45</v>
      </c>
      <c r="V26" s="16" t="s">
        <v>45</v>
      </c>
      <c r="W26" s="32"/>
      <c r="X26" s="16" t="s">
        <v>45</v>
      </c>
      <c r="Y26" s="16" t="s">
        <v>45</v>
      </c>
      <c r="Z26" s="32"/>
      <c r="AA26" s="16" t="s">
        <v>45</v>
      </c>
      <c r="AB26" s="17" t="s">
        <v>45</v>
      </c>
      <c r="AC26" s="33"/>
      <c r="AD26" s="16" t="s">
        <v>45</v>
      </c>
      <c r="AE26" s="16" t="s">
        <v>45</v>
      </c>
      <c r="AF26" s="16" t="s">
        <v>45</v>
      </c>
      <c r="AG26" s="16" t="s">
        <v>45</v>
      </c>
      <c r="AH26" s="32"/>
      <c r="AI26" s="16" t="s">
        <v>45</v>
      </c>
      <c r="AJ26" s="16" t="s">
        <v>45</v>
      </c>
      <c r="AK26" s="18" t="s">
        <v>45</v>
      </c>
      <c r="AL26" s="1"/>
      <c r="AM26" s="12"/>
      <c r="AN26" s="7"/>
    </row>
    <row r="27" spans="1:40" x14ac:dyDescent="0.3">
      <c r="A27" s="23" t="s">
        <v>48</v>
      </c>
      <c r="B27" s="24" t="s">
        <v>46</v>
      </c>
      <c r="C27" s="25"/>
      <c r="D27" s="22"/>
      <c r="E27" s="22">
        <v>34</v>
      </c>
      <c r="F27" s="26">
        <f>SUM(F5:F26)</f>
        <v>8210</v>
      </c>
      <c r="G27" s="27"/>
      <c r="H27" s="26">
        <f>SUM(H5:H26)</f>
        <v>1334</v>
      </c>
      <c r="I27" s="26">
        <f>SUM(I5:I26)</f>
        <v>3030</v>
      </c>
      <c r="J27" s="28">
        <f>+H27/I27</f>
        <v>0.44026402640264028</v>
      </c>
      <c r="K27" s="25"/>
      <c r="L27" s="26">
        <f>SUM(L5:L26)</f>
        <v>2</v>
      </c>
      <c r="M27" s="26">
        <f>SUM(M5:M26)</f>
        <v>14</v>
      </c>
      <c r="N27" s="25"/>
      <c r="O27" s="26">
        <f>SUM(O5:O26)</f>
        <v>808</v>
      </c>
      <c r="P27" s="26">
        <f>SUM(P5:P26)</f>
        <v>1192</v>
      </c>
      <c r="Q27" s="28">
        <f t="shared" ref="Q27" si="13">+O27/P27</f>
        <v>0.67785234899328861</v>
      </c>
      <c r="R27" s="26"/>
      <c r="S27" s="26">
        <f>SUM(S5:S26)</f>
        <v>603</v>
      </c>
      <c r="T27" s="26">
        <f>SUM(T5:T26)</f>
        <v>952</v>
      </c>
      <c r="U27" s="26">
        <f>SUM(U5:U26)</f>
        <v>1555</v>
      </c>
      <c r="V27" s="27">
        <f t="shared" ref="V27" si="14">+U27/E27</f>
        <v>45.735294117647058</v>
      </c>
      <c r="W27" s="26"/>
      <c r="X27" s="26">
        <f>SUM(X5:X26)</f>
        <v>603</v>
      </c>
      <c r="Y27" s="27">
        <f t="shared" ref="Y27" si="15">+X27/E27</f>
        <v>17.735294117647058</v>
      </c>
      <c r="Z27" s="26"/>
      <c r="AA27" s="26">
        <f>SUM(AA5:AA26)</f>
        <v>1003</v>
      </c>
      <c r="AB27" s="27">
        <f t="shared" ref="AB27" si="16">+AA27/E27</f>
        <v>29.5</v>
      </c>
      <c r="AC27" s="26"/>
      <c r="AD27" s="26">
        <f>SUM(AD5:AD26)</f>
        <v>382</v>
      </c>
      <c r="AE27" s="26">
        <f>SUM(AE5:AE26)</f>
        <v>805</v>
      </c>
      <c r="AF27" s="27">
        <f t="shared" ref="AF27" si="17">+AE27/E27</f>
        <v>23.676470588235293</v>
      </c>
      <c r="AG27" s="26">
        <f>SUM(AG5:AG26)</f>
        <v>73</v>
      </c>
      <c r="AH27" s="26"/>
      <c r="AI27" s="26">
        <f>SUM(AI5:AI26)</f>
        <v>3478</v>
      </c>
      <c r="AJ27" s="27">
        <f t="shared" ref="AJ27" si="18">+AI27/E27</f>
        <v>102.29411764705883</v>
      </c>
      <c r="AK27" s="28">
        <f t="shared" ref="AK27" si="19">(+(AI27)+(U27)+(2*X27)+(AD27)-(AE27))/F27</f>
        <v>0.70840438489646773</v>
      </c>
      <c r="AL27" s="14"/>
      <c r="AM27" s="5"/>
      <c r="AN27" s="1"/>
    </row>
    <row r="28" spans="1:40" x14ac:dyDescent="0.3">
      <c r="E28" s="1">
        <v>34</v>
      </c>
      <c r="F28" t="s">
        <v>80</v>
      </c>
      <c r="G28">
        <f>34*240</f>
        <v>8160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I28" s="36" t="s">
        <v>86</v>
      </c>
      <c r="AM28" s="14"/>
      <c r="AN28" s="14"/>
    </row>
    <row r="29" spans="1:40" x14ac:dyDescent="0.3">
      <c r="A29" s="1"/>
      <c r="B29" s="1"/>
      <c r="C29" s="30"/>
      <c r="D29" s="30"/>
      <c r="E29" s="1">
        <v>2</v>
      </c>
      <c r="F29" s="1" t="s">
        <v>70</v>
      </c>
      <c r="G29" s="1">
        <v>50</v>
      </c>
      <c r="H29" s="34">
        <f>SUM(G27:G29)</f>
        <v>8210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9"/>
      <c r="AF29" s="4"/>
      <c r="AG29" s="4"/>
      <c r="AH29" s="14"/>
      <c r="AI29" s="5">
        <f>+H27*2</f>
        <v>2668</v>
      </c>
      <c r="AJ29" s="43" t="s">
        <v>81</v>
      </c>
      <c r="AK29" s="14"/>
      <c r="AL29" s="14"/>
      <c r="AM29" s="30"/>
      <c r="AN29" s="30"/>
    </row>
    <row r="30" spans="1:40" x14ac:dyDescent="0.3">
      <c r="A30" s="1"/>
      <c r="B30" s="51" t="s">
        <v>88</v>
      </c>
      <c r="C30" s="46"/>
      <c r="D30" s="2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9"/>
      <c r="AF30" s="20"/>
      <c r="AG30" s="21"/>
      <c r="AH30" s="14"/>
      <c r="AI30" s="41">
        <f>+L27*1</f>
        <v>2</v>
      </c>
      <c r="AJ30" s="43" t="s">
        <v>82</v>
      </c>
      <c r="AK30" s="14"/>
      <c r="AL30" s="14"/>
      <c r="AM30" s="14"/>
      <c r="AN30" s="14"/>
    </row>
    <row r="31" spans="1:40" x14ac:dyDescent="0.3">
      <c r="A31" s="1"/>
      <c r="B31" s="1" t="s">
        <v>89</v>
      </c>
      <c r="C31" s="36"/>
      <c r="D31" s="2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9"/>
      <c r="AF31" s="20"/>
      <c r="AG31" s="21"/>
      <c r="AH31" s="14"/>
      <c r="AI31" s="42">
        <f>+O27</f>
        <v>808</v>
      </c>
      <c r="AJ31" s="44" t="s">
        <v>83</v>
      </c>
      <c r="AK31" s="14"/>
      <c r="AL31" s="14"/>
      <c r="AM31" s="14"/>
      <c r="AN31" s="14"/>
    </row>
    <row r="32" spans="1:40" x14ac:dyDescent="0.3">
      <c r="A32" s="1"/>
      <c r="B32" s="1"/>
      <c r="C32" s="5"/>
      <c r="D32" s="1"/>
      <c r="E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9"/>
      <c r="AF32" s="14"/>
      <c r="AG32" s="21"/>
      <c r="AH32" s="14"/>
      <c r="AI32" s="42">
        <f>SUM(AI29:AI31)</f>
        <v>3478</v>
      </c>
      <c r="AJ32" s="45" t="s">
        <v>84</v>
      </c>
      <c r="AK32" s="14"/>
      <c r="AL32" s="1"/>
      <c r="AM32" s="5"/>
      <c r="AN32" s="1"/>
    </row>
  </sheetData>
  <sheetProtection sheet="1" objects="1" scenarios="1"/>
  <pageMargins left="0.2" right="0.2" top="0.25" bottom="0.2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2024-11-30T09:36:25Z</cp:lastPrinted>
  <dcterms:created xsi:type="dcterms:W3CDTF">2016-09-21T12:11:48Z</dcterms:created>
  <dcterms:modified xsi:type="dcterms:W3CDTF">2025-06-23T10:00:24Z</dcterms:modified>
</cp:coreProperties>
</file>