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Washington Metros\WM  Year 2  1979 - 1980\"/>
    </mc:Choice>
  </mc:AlternateContent>
  <xr:revisionPtr revIDLastSave="0" documentId="13_ncr:1_{749E764C-FE6B-4E01-AC13-587CE55B8899}" xr6:coauthVersionLast="47" xr6:coauthVersionMax="47" xr10:uidLastSave="{00000000-0000-0000-0000-000000000000}"/>
  <bookViews>
    <workbookView xWindow="-108" yWindow="-108" windowWidth="23256" windowHeight="12576" xr2:uid="{CF85852A-03A5-4012-96A7-25D2C13F0C70}"/>
  </bookViews>
  <sheets>
    <sheet name="1 vs SF" sheetId="1" r:id="rId1"/>
    <sheet name="2 @NJ" sheetId="2" r:id="rId2"/>
    <sheet name="3 @NY" sheetId="3" r:id="rId3"/>
    <sheet name="4 vs Minn" sheetId="4" r:id="rId4"/>
    <sheet name="5 @Dall" sheetId="5" r:id="rId5"/>
    <sheet name="6 @Iowa" sheetId="6" r:id="rId6"/>
    <sheet name="7 vs NJ" sheetId="7" r:id="rId7"/>
    <sheet name="8 vs Milw" sheetId="8" r:id="rId8"/>
    <sheet name="9 @Hous" sheetId="10" r:id="rId9"/>
    <sheet name="10 @Milw" sheetId="11" r:id="rId10"/>
  </sheets>
  <definedNames>
    <definedName name="_xlnm.Print_Area" localSheetId="2">'3 @NY'!$A$1:$AB$51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6" i="8" l="1"/>
  <c r="R26" i="8"/>
  <c r="Q26" i="8"/>
  <c r="P26" i="8"/>
  <c r="O26" i="8"/>
  <c r="M26" i="8"/>
  <c r="L26" i="8"/>
  <c r="K26" i="8"/>
  <c r="J26" i="8"/>
  <c r="I26" i="8"/>
  <c r="H26" i="8"/>
  <c r="G26" i="8"/>
  <c r="F26" i="8"/>
  <c r="G27" i="8" s="1"/>
  <c r="E26" i="8"/>
  <c r="U25" i="8"/>
  <c r="T24" i="8"/>
  <c r="U24" i="8" s="1"/>
  <c r="N24" i="8"/>
  <c r="U23" i="8"/>
  <c r="T23" i="8"/>
  <c r="N23" i="8"/>
  <c r="T22" i="8"/>
  <c r="U22" i="8" s="1"/>
  <c r="N22" i="8"/>
  <c r="T21" i="8"/>
  <c r="U21" i="8" s="1"/>
  <c r="N21" i="8"/>
  <c r="T20" i="8"/>
  <c r="U20" i="8" s="1"/>
  <c r="N20" i="8"/>
  <c r="U19" i="8"/>
  <c r="T19" i="8"/>
  <c r="N19" i="8"/>
  <c r="T18" i="8"/>
  <c r="U18" i="8" s="1"/>
  <c r="N18" i="8"/>
  <c r="T17" i="8"/>
  <c r="U17" i="8" s="1"/>
  <c r="N17" i="8"/>
  <c r="T16" i="8"/>
  <c r="U16" i="8" s="1"/>
  <c r="N16" i="8"/>
  <c r="U15" i="8"/>
  <c r="T15" i="8"/>
  <c r="N15" i="8"/>
  <c r="T14" i="8"/>
  <c r="N14" i="8"/>
  <c r="T13" i="8"/>
  <c r="U13" i="8" s="1"/>
  <c r="N13" i="8"/>
  <c r="N26" i="8" s="1"/>
  <c r="S46" i="8"/>
  <c r="R46" i="8"/>
  <c r="Q46" i="8"/>
  <c r="P46" i="8"/>
  <c r="O46" i="8"/>
  <c r="M46" i="8"/>
  <c r="L46" i="8"/>
  <c r="K46" i="8"/>
  <c r="J46" i="8"/>
  <c r="K47" i="8" s="1"/>
  <c r="I46" i="8"/>
  <c r="H46" i="8"/>
  <c r="G46" i="8"/>
  <c r="F46" i="8"/>
  <c r="G47" i="8" s="1"/>
  <c r="E46" i="8"/>
  <c r="U45" i="8"/>
  <c r="T44" i="8"/>
  <c r="U44" i="8" s="1"/>
  <c r="N44" i="8"/>
  <c r="U43" i="8"/>
  <c r="T43" i="8"/>
  <c r="N43" i="8"/>
  <c r="T42" i="8"/>
  <c r="U42" i="8" s="1"/>
  <c r="N42" i="8"/>
  <c r="T41" i="8"/>
  <c r="N41" i="8"/>
  <c r="U41" i="8" s="1"/>
  <c r="T40" i="8"/>
  <c r="U40" i="8" s="1"/>
  <c r="N40" i="8"/>
  <c r="U39" i="8"/>
  <c r="T39" i="8"/>
  <c r="N39" i="8"/>
  <c r="T38" i="8"/>
  <c r="T46" i="8" s="1"/>
  <c r="N38" i="8"/>
  <c r="T37" i="8"/>
  <c r="N37" i="8"/>
  <c r="U37" i="8" s="1"/>
  <c r="T36" i="8"/>
  <c r="U36" i="8" s="1"/>
  <c r="N36" i="8"/>
  <c r="U35" i="8"/>
  <c r="T35" i="8"/>
  <c r="N35" i="8"/>
  <c r="N46" i="8" s="1"/>
  <c r="T25" i="4"/>
  <c r="S25" i="4"/>
  <c r="R25" i="4"/>
  <c r="Q25" i="4"/>
  <c r="P25" i="4"/>
  <c r="O25" i="4"/>
  <c r="M25" i="4"/>
  <c r="L25" i="4"/>
  <c r="K25" i="4"/>
  <c r="J25" i="4"/>
  <c r="I25" i="4"/>
  <c r="H25" i="4"/>
  <c r="G25" i="4"/>
  <c r="F25" i="4"/>
  <c r="E25" i="4"/>
  <c r="N24" i="4"/>
  <c r="U24" i="4" s="1"/>
  <c r="N23" i="4"/>
  <c r="U23" i="4" s="1"/>
  <c r="N22" i="4"/>
  <c r="U22" i="4" s="1"/>
  <c r="N21" i="4"/>
  <c r="U21" i="4" s="1"/>
  <c r="N20" i="4"/>
  <c r="U20" i="4" s="1"/>
  <c r="N19" i="4"/>
  <c r="U19" i="4" s="1"/>
  <c r="N18" i="4"/>
  <c r="U18" i="4" s="1"/>
  <c r="N16" i="4"/>
  <c r="U16" i="4" s="1"/>
  <c r="N15" i="4"/>
  <c r="U15" i="4" s="1"/>
  <c r="N14" i="4"/>
  <c r="U14" i="4" s="1"/>
  <c r="N13" i="4"/>
  <c r="U13" i="4" s="1"/>
  <c r="T46" i="4"/>
  <c r="S46" i="4"/>
  <c r="R46" i="4"/>
  <c r="Q46" i="4"/>
  <c r="P46" i="4"/>
  <c r="O46" i="4"/>
  <c r="M46" i="4"/>
  <c r="L46" i="4"/>
  <c r="K46" i="4"/>
  <c r="J46" i="4"/>
  <c r="I46" i="4"/>
  <c r="H46" i="4"/>
  <c r="G46" i="4"/>
  <c r="F46" i="4"/>
  <c r="E46" i="4"/>
  <c r="N45" i="4"/>
  <c r="U45" i="4" s="1"/>
  <c r="N44" i="4"/>
  <c r="U44" i="4" s="1"/>
  <c r="N43" i="4"/>
  <c r="U43" i="4" s="1"/>
  <c r="N42" i="4"/>
  <c r="U42" i="4" s="1"/>
  <c r="N41" i="4"/>
  <c r="U41" i="4" s="1"/>
  <c r="N40" i="4"/>
  <c r="U40" i="4" s="1"/>
  <c r="N39" i="4"/>
  <c r="U39" i="4" s="1"/>
  <c r="N38" i="4"/>
  <c r="U38" i="4" s="1"/>
  <c r="N37" i="4"/>
  <c r="U37" i="4" s="1"/>
  <c r="N36" i="4"/>
  <c r="U35" i="4"/>
  <c r="S26" i="11"/>
  <c r="R26" i="11"/>
  <c r="Q26" i="11"/>
  <c r="P26" i="11"/>
  <c r="O26" i="11"/>
  <c r="M26" i="11"/>
  <c r="L26" i="11"/>
  <c r="K26" i="11"/>
  <c r="J26" i="11"/>
  <c r="I26" i="11"/>
  <c r="H26" i="11"/>
  <c r="G26" i="11"/>
  <c r="F26" i="11"/>
  <c r="E26" i="11"/>
  <c r="T24" i="11"/>
  <c r="N24" i="11"/>
  <c r="T21" i="11"/>
  <c r="N21" i="11"/>
  <c r="T20" i="11"/>
  <c r="N20" i="11"/>
  <c r="T19" i="11"/>
  <c r="N19" i="11"/>
  <c r="T18" i="11"/>
  <c r="N18" i="11"/>
  <c r="T17" i="11"/>
  <c r="N17" i="11"/>
  <c r="U16" i="11"/>
  <c r="T15" i="11"/>
  <c r="N15" i="11"/>
  <c r="T14" i="11"/>
  <c r="N14" i="11"/>
  <c r="T13" i="11"/>
  <c r="N13" i="11"/>
  <c r="S49" i="11"/>
  <c r="R49" i="11"/>
  <c r="Q49" i="11"/>
  <c r="P49" i="11"/>
  <c r="O49" i="11"/>
  <c r="M49" i="11"/>
  <c r="L49" i="11"/>
  <c r="K49" i="11"/>
  <c r="J49" i="11"/>
  <c r="K50" i="11" s="1"/>
  <c r="I49" i="11"/>
  <c r="H49" i="11"/>
  <c r="G49" i="11"/>
  <c r="F49" i="11"/>
  <c r="G50" i="11" s="1"/>
  <c r="E49" i="11"/>
  <c r="T47" i="11"/>
  <c r="U47" i="11" s="1"/>
  <c r="N47" i="11"/>
  <c r="T46" i="11"/>
  <c r="N46" i="11"/>
  <c r="T45" i="11"/>
  <c r="N45" i="11"/>
  <c r="T44" i="11"/>
  <c r="N44" i="11"/>
  <c r="T43" i="11"/>
  <c r="N43" i="11"/>
  <c r="T42" i="11"/>
  <c r="N42" i="11"/>
  <c r="T41" i="11"/>
  <c r="N41" i="11"/>
  <c r="U40" i="11"/>
  <c r="T39" i="11"/>
  <c r="N39" i="11"/>
  <c r="T38" i="11"/>
  <c r="N38" i="11"/>
  <c r="U37" i="11"/>
  <c r="S25" i="10"/>
  <c r="R25" i="10"/>
  <c r="Q25" i="10"/>
  <c r="P25" i="10"/>
  <c r="O25" i="10"/>
  <c r="M25" i="10"/>
  <c r="L25" i="10"/>
  <c r="K25" i="10"/>
  <c r="J25" i="10"/>
  <c r="K26" i="10" s="1"/>
  <c r="I25" i="10"/>
  <c r="H25" i="10"/>
  <c r="G25" i="10"/>
  <c r="F25" i="10"/>
  <c r="G26" i="10" s="1"/>
  <c r="E25" i="10"/>
  <c r="T24" i="10"/>
  <c r="U24" i="10" s="1"/>
  <c r="N24" i="10"/>
  <c r="U23" i="10"/>
  <c r="T21" i="10"/>
  <c r="N21" i="10"/>
  <c r="T20" i="10"/>
  <c r="N20" i="10"/>
  <c r="T19" i="10"/>
  <c r="N19" i="10"/>
  <c r="T18" i="10"/>
  <c r="N18" i="10"/>
  <c r="T17" i="10"/>
  <c r="N17" i="10"/>
  <c r="T16" i="10"/>
  <c r="N16" i="10"/>
  <c r="T15" i="10"/>
  <c r="N15" i="10"/>
  <c r="T14" i="10"/>
  <c r="N14" i="10"/>
  <c r="T13" i="10"/>
  <c r="N13" i="10"/>
  <c r="S46" i="10"/>
  <c r="R46" i="10"/>
  <c r="Q46" i="10"/>
  <c r="P46" i="10"/>
  <c r="O46" i="10"/>
  <c r="M46" i="10"/>
  <c r="L46" i="10"/>
  <c r="K46" i="10"/>
  <c r="J46" i="10"/>
  <c r="I46" i="10"/>
  <c r="H46" i="10"/>
  <c r="G46" i="10"/>
  <c r="F46" i="10"/>
  <c r="E46" i="10"/>
  <c r="U45" i="10"/>
  <c r="T44" i="10"/>
  <c r="N44" i="10"/>
  <c r="T43" i="10"/>
  <c r="N43" i="10"/>
  <c r="T42" i="10"/>
  <c r="U42" i="10" s="1"/>
  <c r="N42" i="10"/>
  <c r="T41" i="10"/>
  <c r="N41" i="10"/>
  <c r="T40" i="10"/>
  <c r="U40" i="10" s="1"/>
  <c r="N40" i="10"/>
  <c r="T39" i="10"/>
  <c r="N39" i="10"/>
  <c r="T38" i="10"/>
  <c r="N38" i="10"/>
  <c r="T37" i="10"/>
  <c r="N37" i="10"/>
  <c r="T36" i="10"/>
  <c r="N36" i="10"/>
  <c r="T35" i="10"/>
  <c r="N35" i="10"/>
  <c r="S25" i="7"/>
  <c r="R25" i="7"/>
  <c r="Q25" i="7"/>
  <c r="P25" i="7"/>
  <c r="O25" i="7"/>
  <c r="M25" i="7"/>
  <c r="L25" i="7"/>
  <c r="K25" i="7"/>
  <c r="J25" i="7"/>
  <c r="K26" i="7" s="1"/>
  <c r="I25" i="7"/>
  <c r="H25" i="7"/>
  <c r="G25" i="7"/>
  <c r="F25" i="7"/>
  <c r="G26" i="7" s="1"/>
  <c r="E25" i="7"/>
  <c r="U24" i="7"/>
  <c r="T23" i="7"/>
  <c r="N23" i="7"/>
  <c r="U22" i="7"/>
  <c r="T22" i="7"/>
  <c r="N22" i="7"/>
  <c r="T21" i="7"/>
  <c r="N21" i="7"/>
  <c r="T20" i="7"/>
  <c r="N20" i="7"/>
  <c r="U20" i="7" s="1"/>
  <c r="T19" i="7"/>
  <c r="N19" i="7"/>
  <c r="T18" i="7"/>
  <c r="U18" i="7" s="1"/>
  <c r="N18" i="7"/>
  <c r="T16" i="7"/>
  <c r="U16" i="7" s="1"/>
  <c r="N16" i="7"/>
  <c r="U15" i="7"/>
  <c r="T14" i="7"/>
  <c r="N14" i="7"/>
  <c r="T13" i="7"/>
  <c r="N13" i="7"/>
  <c r="S48" i="7"/>
  <c r="R48" i="7"/>
  <c r="Q48" i="7"/>
  <c r="P48" i="7"/>
  <c r="O48" i="7"/>
  <c r="M48" i="7"/>
  <c r="L48" i="7"/>
  <c r="K48" i="7"/>
  <c r="J48" i="7"/>
  <c r="K49" i="7" s="1"/>
  <c r="I48" i="7"/>
  <c r="H48" i="7"/>
  <c r="G48" i="7"/>
  <c r="F48" i="7"/>
  <c r="G49" i="7" s="1"/>
  <c r="E48" i="7"/>
  <c r="U47" i="7"/>
  <c r="T46" i="7"/>
  <c r="N46" i="7"/>
  <c r="U45" i="7"/>
  <c r="T45" i="7"/>
  <c r="N45" i="7"/>
  <c r="U44" i="7"/>
  <c r="U43" i="7"/>
  <c r="T43" i="7"/>
  <c r="N43" i="7"/>
  <c r="U42" i="7"/>
  <c r="U41" i="7"/>
  <c r="T41" i="7"/>
  <c r="N41" i="7"/>
  <c r="T40" i="7"/>
  <c r="N40" i="7"/>
  <c r="T39" i="7"/>
  <c r="N39" i="7"/>
  <c r="T38" i="7"/>
  <c r="N38" i="7"/>
  <c r="T37" i="7"/>
  <c r="U37" i="7" s="1"/>
  <c r="N37" i="7"/>
  <c r="T36" i="7"/>
  <c r="U36" i="7" s="1"/>
  <c r="N36" i="7"/>
  <c r="S26" i="6"/>
  <c r="R26" i="6"/>
  <c r="Q26" i="6"/>
  <c r="P26" i="6"/>
  <c r="O26" i="6"/>
  <c r="M26" i="6"/>
  <c r="L26" i="6"/>
  <c r="K26" i="6"/>
  <c r="J26" i="6"/>
  <c r="K27" i="6" s="1"/>
  <c r="I26" i="6"/>
  <c r="H26" i="6"/>
  <c r="G26" i="6"/>
  <c r="F26" i="6"/>
  <c r="G27" i="6" s="1"/>
  <c r="E26" i="6"/>
  <c r="U25" i="6"/>
  <c r="N25" i="6"/>
  <c r="T24" i="6"/>
  <c r="N24" i="6"/>
  <c r="T23" i="6"/>
  <c r="U23" i="6" s="1"/>
  <c r="N23" i="6"/>
  <c r="T22" i="6"/>
  <c r="N22" i="6"/>
  <c r="U22" i="6" s="1"/>
  <c r="T21" i="6"/>
  <c r="N21" i="6"/>
  <c r="T20" i="6"/>
  <c r="N20" i="6"/>
  <c r="T19" i="6"/>
  <c r="N19" i="6"/>
  <c r="T16" i="6"/>
  <c r="N16" i="6"/>
  <c r="T15" i="6"/>
  <c r="U15" i="6" s="1"/>
  <c r="N15" i="6"/>
  <c r="U14" i="6"/>
  <c r="T13" i="6"/>
  <c r="N13" i="6"/>
  <c r="S49" i="6"/>
  <c r="R49" i="6"/>
  <c r="Q49" i="6"/>
  <c r="P49" i="6"/>
  <c r="O49" i="6"/>
  <c r="M49" i="6"/>
  <c r="L49" i="6"/>
  <c r="K49" i="6"/>
  <c r="J49" i="6"/>
  <c r="I49" i="6"/>
  <c r="H49" i="6"/>
  <c r="G49" i="6"/>
  <c r="F49" i="6"/>
  <c r="E49" i="6"/>
  <c r="U48" i="6"/>
  <c r="N48" i="6"/>
  <c r="T47" i="6"/>
  <c r="N47" i="6"/>
  <c r="T46" i="6"/>
  <c r="N46" i="6"/>
  <c r="T45" i="6"/>
  <c r="N45" i="6"/>
  <c r="T44" i="6"/>
  <c r="N44" i="6"/>
  <c r="T43" i="6"/>
  <c r="N43" i="6"/>
  <c r="T42" i="6"/>
  <c r="N42" i="6"/>
  <c r="T41" i="6"/>
  <c r="U41" i="6" s="1"/>
  <c r="N41" i="6"/>
  <c r="T40" i="6"/>
  <c r="N40" i="6"/>
  <c r="T39" i="6"/>
  <c r="N39" i="6"/>
  <c r="T38" i="6"/>
  <c r="U38" i="6" s="1"/>
  <c r="N38" i="6"/>
  <c r="T37" i="6"/>
  <c r="N37" i="6"/>
  <c r="S25" i="5"/>
  <c r="R25" i="5"/>
  <c r="Q25" i="5"/>
  <c r="P25" i="5"/>
  <c r="O25" i="5"/>
  <c r="M25" i="5"/>
  <c r="L25" i="5"/>
  <c r="K25" i="5"/>
  <c r="J25" i="5"/>
  <c r="I25" i="5"/>
  <c r="H25" i="5"/>
  <c r="G25" i="5"/>
  <c r="F25" i="5"/>
  <c r="E25" i="5"/>
  <c r="T24" i="5"/>
  <c r="N24" i="5"/>
  <c r="T23" i="5"/>
  <c r="N23" i="5"/>
  <c r="T22" i="5"/>
  <c r="N22" i="5"/>
  <c r="T21" i="5"/>
  <c r="N21" i="5"/>
  <c r="T20" i="5"/>
  <c r="N20" i="5"/>
  <c r="T19" i="5"/>
  <c r="N19" i="5"/>
  <c r="T16" i="5"/>
  <c r="N16" i="5"/>
  <c r="T15" i="5"/>
  <c r="N15" i="5"/>
  <c r="T14" i="5"/>
  <c r="N14" i="5"/>
  <c r="T13" i="5"/>
  <c r="N13" i="5"/>
  <c r="S46" i="5"/>
  <c r="R46" i="5"/>
  <c r="Q46" i="5"/>
  <c r="P46" i="5"/>
  <c r="O46" i="5"/>
  <c r="M46" i="5"/>
  <c r="L46" i="5"/>
  <c r="K46" i="5"/>
  <c r="J46" i="5"/>
  <c r="I46" i="5"/>
  <c r="H46" i="5"/>
  <c r="G46" i="5"/>
  <c r="F46" i="5"/>
  <c r="E46" i="5"/>
  <c r="U45" i="5"/>
  <c r="U44" i="5"/>
  <c r="T43" i="5"/>
  <c r="N43" i="5"/>
  <c r="T42" i="5"/>
  <c r="N42" i="5"/>
  <c r="T41" i="5"/>
  <c r="N41" i="5"/>
  <c r="T40" i="5"/>
  <c r="N40" i="5"/>
  <c r="T39" i="5"/>
  <c r="N39" i="5"/>
  <c r="T38" i="5"/>
  <c r="N38" i="5"/>
  <c r="T37" i="5"/>
  <c r="N37" i="5"/>
  <c r="T36" i="5"/>
  <c r="N36" i="5"/>
  <c r="U42" i="11" l="1"/>
  <c r="U24" i="11"/>
  <c r="U38" i="11"/>
  <c r="U41" i="11"/>
  <c r="U43" i="11"/>
  <c r="U19" i="11"/>
  <c r="U13" i="11"/>
  <c r="U15" i="11"/>
  <c r="U18" i="11"/>
  <c r="G27" i="11"/>
  <c r="K27" i="11"/>
  <c r="U19" i="10"/>
  <c r="U17" i="10"/>
  <c r="U35" i="10"/>
  <c r="U39" i="10"/>
  <c r="U43" i="10"/>
  <c r="G47" i="10"/>
  <c r="K47" i="10"/>
  <c r="U16" i="10"/>
  <c r="U20" i="10"/>
  <c r="T46" i="10"/>
  <c r="N25" i="10"/>
  <c r="U18" i="10"/>
  <c r="U44" i="10"/>
  <c r="U14" i="10"/>
  <c r="U21" i="10"/>
  <c r="U41" i="10"/>
  <c r="N46" i="10"/>
  <c r="U36" i="10"/>
  <c r="U38" i="10"/>
  <c r="U13" i="10"/>
  <c r="T25" i="10"/>
  <c r="U14" i="7"/>
  <c r="U21" i="7"/>
  <c r="U46" i="7"/>
  <c r="N25" i="7"/>
  <c r="U23" i="7"/>
  <c r="U38" i="7"/>
  <c r="U40" i="7"/>
  <c r="U19" i="7"/>
  <c r="N48" i="7"/>
  <c r="U39" i="7"/>
  <c r="U38" i="5"/>
  <c r="U15" i="5"/>
  <c r="U19" i="5"/>
  <c r="U16" i="6"/>
  <c r="U24" i="6"/>
  <c r="N49" i="6"/>
  <c r="U44" i="6"/>
  <c r="U43" i="6"/>
  <c r="U45" i="6"/>
  <c r="U40" i="6"/>
  <c r="U42" i="6"/>
  <c r="U47" i="6"/>
  <c r="K50" i="6"/>
  <c r="U20" i="6"/>
  <c r="N26" i="6"/>
  <c r="U37" i="6"/>
  <c r="U39" i="6"/>
  <c r="U46" i="6"/>
  <c r="U13" i="6"/>
  <c r="U19" i="6"/>
  <c r="U21" i="6"/>
  <c r="U14" i="5"/>
  <c r="U16" i="5"/>
  <c r="U20" i="5"/>
  <c r="U24" i="5"/>
  <c r="U40" i="5"/>
  <c r="U42" i="5"/>
  <c r="U39" i="5"/>
  <c r="U43" i="5"/>
  <c r="G26" i="5"/>
  <c r="K26" i="5"/>
  <c r="N46" i="4"/>
  <c r="U46" i="4" s="1"/>
  <c r="G47" i="4"/>
  <c r="K47" i="4"/>
  <c r="G26" i="4"/>
  <c r="K26" i="4"/>
  <c r="K27" i="8"/>
  <c r="T26" i="8"/>
  <c r="U26" i="8" s="1"/>
  <c r="G50" i="6"/>
  <c r="N49" i="11"/>
  <c r="U39" i="11"/>
  <c r="U45" i="11"/>
  <c r="N26" i="11"/>
  <c r="U17" i="11"/>
  <c r="U20" i="11"/>
  <c r="U44" i="11"/>
  <c r="U46" i="11"/>
  <c r="U14" i="11"/>
  <c r="U21" i="11"/>
  <c r="U13" i="5"/>
  <c r="U22" i="5"/>
  <c r="N46" i="5"/>
  <c r="N25" i="5"/>
  <c r="U37" i="5"/>
  <c r="U41" i="5"/>
  <c r="U36" i="5"/>
  <c r="G47" i="5"/>
  <c r="K47" i="5"/>
  <c r="U21" i="5"/>
  <c r="U23" i="5"/>
  <c r="U14" i="8"/>
  <c r="U46" i="8"/>
  <c r="U38" i="8"/>
  <c r="N25" i="4"/>
  <c r="U25" i="4" s="1"/>
  <c r="U36" i="4"/>
  <c r="T26" i="11"/>
  <c r="T49" i="11"/>
  <c r="U15" i="10"/>
  <c r="U37" i="10"/>
  <c r="T25" i="7"/>
  <c r="U25" i="7" s="1"/>
  <c r="U13" i="7"/>
  <c r="T48" i="7"/>
  <c r="U48" i="7" s="1"/>
  <c r="T26" i="6"/>
  <c r="U26" i="6" s="1"/>
  <c r="T49" i="6"/>
  <c r="U49" i="6" s="1"/>
  <c r="T25" i="5"/>
  <c r="T46" i="5"/>
  <c r="U49" i="11" l="1"/>
  <c r="U26" i="11"/>
  <c r="U25" i="10"/>
  <c r="U46" i="10"/>
  <c r="U25" i="5"/>
  <c r="U46" i="5"/>
  <c r="S26" i="3"/>
  <c r="R26" i="3"/>
  <c r="Q26" i="3"/>
  <c r="P26" i="3"/>
  <c r="O26" i="3"/>
  <c r="M26" i="3"/>
  <c r="L26" i="3"/>
  <c r="K26" i="3"/>
  <c r="J26" i="3"/>
  <c r="K27" i="3" s="1"/>
  <c r="I26" i="3"/>
  <c r="H26" i="3"/>
  <c r="G26" i="3"/>
  <c r="F26" i="3"/>
  <c r="G27" i="3" s="1"/>
  <c r="E26" i="3"/>
  <c r="U25" i="3"/>
  <c r="T24" i="3"/>
  <c r="U24" i="3" s="1"/>
  <c r="N24" i="3"/>
  <c r="U23" i="3"/>
  <c r="T23" i="3"/>
  <c r="N23" i="3"/>
  <c r="T22" i="3"/>
  <c r="U22" i="3" s="1"/>
  <c r="N22" i="3"/>
  <c r="T21" i="3"/>
  <c r="N21" i="3"/>
  <c r="U21" i="3" s="1"/>
  <c r="U20" i="3"/>
  <c r="N20" i="3"/>
  <c r="U19" i="3"/>
  <c r="T19" i="3"/>
  <c r="N19" i="3"/>
  <c r="T18" i="3"/>
  <c r="U18" i="3" s="1"/>
  <c r="N18" i="3"/>
  <c r="T17" i="3"/>
  <c r="N17" i="3"/>
  <c r="U17" i="3" s="1"/>
  <c r="T16" i="3"/>
  <c r="U16" i="3" s="1"/>
  <c r="N16" i="3"/>
  <c r="U15" i="3"/>
  <c r="T15" i="3"/>
  <c r="N15" i="3"/>
  <c r="T14" i="3"/>
  <c r="U14" i="3" s="1"/>
  <c r="N14" i="3"/>
  <c r="T13" i="3"/>
  <c r="N13" i="3"/>
  <c r="N26" i="3" s="1"/>
  <c r="S48" i="3"/>
  <c r="R48" i="3"/>
  <c r="Q48" i="3"/>
  <c r="P48" i="3"/>
  <c r="O48" i="3"/>
  <c r="M48" i="3"/>
  <c r="L48" i="3"/>
  <c r="K48" i="3"/>
  <c r="K49" i="3" s="1"/>
  <c r="J48" i="3"/>
  <c r="I48" i="3"/>
  <c r="H48" i="3"/>
  <c r="G48" i="3"/>
  <c r="F48" i="3"/>
  <c r="G49" i="3" s="1"/>
  <c r="E48" i="3"/>
  <c r="U47" i="3"/>
  <c r="T46" i="3"/>
  <c r="N46" i="3"/>
  <c r="U46" i="3" s="1"/>
  <c r="T45" i="3"/>
  <c r="U45" i="3" s="1"/>
  <c r="N45" i="3"/>
  <c r="T44" i="3"/>
  <c r="N44" i="3"/>
  <c r="U44" i="3" s="1"/>
  <c r="T43" i="3"/>
  <c r="U43" i="3" s="1"/>
  <c r="N43" i="3"/>
  <c r="T42" i="3"/>
  <c r="N42" i="3"/>
  <c r="U42" i="3" s="1"/>
  <c r="T41" i="3"/>
  <c r="U41" i="3" s="1"/>
  <c r="N41" i="3"/>
  <c r="T40" i="3"/>
  <c r="N40" i="3"/>
  <c r="U40" i="3" s="1"/>
  <c r="T39" i="3"/>
  <c r="U39" i="3" s="1"/>
  <c r="N39" i="3"/>
  <c r="U38" i="3"/>
  <c r="T38" i="3"/>
  <c r="N38" i="3"/>
  <c r="N37" i="3"/>
  <c r="U37" i="3" s="1"/>
  <c r="T36" i="3"/>
  <c r="U36" i="3" s="1"/>
  <c r="N36" i="3"/>
  <c r="U35" i="3"/>
  <c r="N35" i="3"/>
  <c r="N48" i="3" s="1"/>
  <c r="T44" i="2"/>
  <c r="U44" i="2" s="1"/>
  <c r="N44" i="2"/>
  <c r="T43" i="2"/>
  <c r="U43" i="2" s="1"/>
  <c r="N43" i="2"/>
  <c r="N39" i="2"/>
  <c r="U39" i="2" s="1"/>
  <c r="T37" i="2"/>
  <c r="N37" i="2"/>
  <c r="T26" i="3" l="1"/>
  <c r="U26" i="3" s="1"/>
  <c r="U13" i="3"/>
  <c r="T48" i="3"/>
  <c r="U48" i="3" s="1"/>
  <c r="U37" i="2"/>
  <c r="T18" i="2" l="1"/>
  <c r="U18" i="2" s="1"/>
  <c r="N18" i="2"/>
  <c r="T17" i="2"/>
  <c r="U17" i="2" s="1"/>
  <c r="N17" i="2"/>
  <c r="S4" i="4" l="1"/>
  <c r="S5" i="4"/>
  <c r="U25" i="1"/>
  <c r="U24" i="1"/>
  <c r="T24" i="1"/>
  <c r="N24" i="1"/>
  <c r="T23" i="1"/>
  <c r="U23" i="1" s="1"/>
  <c r="N23" i="1"/>
  <c r="T22" i="1"/>
  <c r="U22" i="1" s="1"/>
  <c r="N22" i="1"/>
  <c r="T21" i="1"/>
  <c r="U21" i="1" s="1"/>
  <c r="N21" i="1"/>
  <c r="U20" i="1"/>
  <c r="T20" i="1"/>
  <c r="N20" i="1"/>
  <c r="T19" i="1"/>
  <c r="U19" i="1" s="1"/>
  <c r="N19" i="1"/>
  <c r="T18" i="1"/>
  <c r="N18" i="1"/>
  <c r="T17" i="1"/>
  <c r="U17" i="1" s="1"/>
  <c r="N17" i="1"/>
  <c r="U16" i="1"/>
  <c r="T16" i="1"/>
  <c r="N16" i="1"/>
  <c r="T15" i="1"/>
  <c r="U15" i="1" s="1"/>
  <c r="N15" i="1"/>
  <c r="T14" i="1"/>
  <c r="U14" i="1" s="1"/>
  <c r="N14" i="1"/>
  <c r="T13" i="1"/>
  <c r="U13" i="1" s="1"/>
  <c r="N13" i="1"/>
  <c r="U47" i="1"/>
  <c r="T46" i="1"/>
  <c r="U46" i="1" s="1"/>
  <c r="N46" i="1"/>
  <c r="U45" i="1"/>
  <c r="T45" i="1"/>
  <c r="N45" i="1"/>
  <c r="U44" i="1"/>
  <c r="T44" i="1"/>
  <c r="N44" i="1"/>
  <c r="T43" i="1"/>
  <c r="U43" i="1" s="1"/>
  <c r="N43" i="1"/>
  <c r="T42" i="1"/>
  <c r="U42" i="1" s="1"/>
  <c r="N42" i="1"/>
  <c r="U41" i="1"/>
  <c r="T41" i="1"/>
  <c r="N41" i="1"/>
  <c r="U40" i="1"/>
  <c r="T39" i="1"/>
  <c r="U39" i="1" s="1"/>
  <c r="N39" i="1"/>
  <c r="T38" i="1"/>
  <c r="U38" i="1" s="1"/>
  <c r="N38" i="1"/>
  <c r="U37" i="1"/>
  <c r="U36" i="1"/>
  <c r="T36" i="1"/>
  <c r="N36" i="1"/>
  <c r="T35" i="1"/>
  <c r="U35" i="1" s="1"/>
  <c r="N35" i="1"/>
  <c r="U18" i="1" l="1"/>
  <c r="N42" i="2"/>
  <c r="S4" i="5" l="1"/>
  <c r="S5" i="5"/>
  <c r="S5" i="11" l="1"/>
  <c r="S4" i="11"/>
  <c r="S5" i="10" l="1"/>
  <c r="S4" i="10"/>
  <c r="S5" i="8"/>
  <c r="S4" i="8"/>
  <c r="S5" i="7"/>
  <c r="S4" i="7"/>
  <c r="S5" i="6"/>
  <c r="S4" i="6"/>
  <c r="S5" i="3"/>
  <c r="S4" i="3"/>
  <c r="S48" i="2"/>
  <c r="R48" i="2"/>
  <c r="Q48" i="2"/>
  <c r="P48" i="2"/>
  <c r="O48" i="2"/>
  <c r="M48" i="2"/>
  <c r="L48" i="2"/>
  <c r="K48" i="2"/>
  <c r="J48" i="2"/>
  <c r="I48" i="2"/>
  <c r="H48" i="2"/>
  <c r="G48" i="2"/>
  <c r="F48" i="2"/>
  <c r="E48" i="2"/>
  <c r="U47" i="2"/>
  <c r="T46" i="2"/>
  <c r="N46" i="2"/>
  <c r="T45" i="2"/>
  <c r="N45" i="2"/>
  <c r="T42" i="2"/>
  <c r="U42" i="2" s="1"/>
  <c r="T41" i="2"/>
  <c r="N41" i="2"/>
  <c r="N40" i="2"/>
  <c r="N38" i="2"/>
  <c r="T36" i="2"/>
  <c r="N36" i="2"/>
  <c r="T35" i="2"/>
  <c r="N35" i="2"/>
  <c r="S26" i="2"/>
  <c r="R26" i="2"/>
  <c r="Q26" i="2"/>
  <c r="P26" i="2"/>
  <c r="O26" i="2"/>
  <c r="M26" i="2"/>
  <c r="L26" i="2"/>
  <c r="K26" i="2"/>
  <c r="J26" i="2"/>
  <c r="I26" i="2"/>
  <c r="H26" i="2"/>
  <c r="G26" i="2"/>
  <c r="F26" i="2"/>
  <c r="E26" i="2"/>
  <c r="U25" i="2"/>
  <c r="N24" i="2"/>
  <c r="T23" i="2"/>
  <c r="N23" i="2"/>
  <c r="T22" i="2"/>
  <c r="N22" i="2"/>
  <c r="T21" i="2"/>
  <c r="N21" i="2"/>
  <c r="N20" i="2"/>
  <c r="N19" i="2"/>
  <c r="T16" i="2"/>
  <c r="N16" i="2"/>
  <c r="T15" i="2"/>
  <c r="N15" i="2"/>
  <c r="T14" i="2"/>
  <c r="N14" i="2"/>
  <c r="T13" i="2"/>
  <c r="N13" i="2"/>
  <c r="C11" i="2"/>
  <c r="S5" i="2"/>
  <c r="S4" i="2"/>
  <c r="S48" i="1"/>
  <c r="R48" i="1"/>
  <c r="Q48" i="1"/>
  <c r="P48" i="1"/>
  <c r="O48" i="1"/>
  <c r="M48" i="1"/>
  <c r="L48" i="1"/>
  <c r="K48" i="1"/>
  <c r="J48" i="1"/>
  <c r="K49" i="1" s="1"/>
  <c r="I48" i="1"/>
  <c r="H48" i="1"/>
  <c r="G48" i="1"/>
  <c r="F48" i="1"/>
  <c r="G49" i="1" s="1"/>
  <c r="E48" i="1"/>
  <c r="S26" i="1"/>
  <c r="R26" i="1"/>
  <c r="Q26" i="1"/>
  <c r="P26" i="1"/>
  <c r="O26" i="1"/>
  <c r="M26" i="1"/>
  <c r="L26" i="1"/>
  <c r="K26" i="1"/>
  <c r="J26" i="1"/>
  <c r="I26" i="1"/>
  <c r="H26" i="1"/>
  <c r="G26" i="1"/>
  <c r="F26" i="1"/>
  <c r="E26" i="1"/>
  <c r="N26" i="1"/>
  <c r="C11" i="1"/>
  <c r="S5" i="1"/>
  <c r="S4" i="1"/>
  <c r="G27" i="2" l="1"/>
  <c r="U15" i="2"/>
  <c r="U21" i="2"/>
  <c r="U40" i="2"/>
  <c r="U13" i="2"/>
  <c r="U22" i="2"/>
  <c r="U24" i="2"/>
  <c r="K27" i="2"/>
  <c r="T48" i="2"/>
  <c r="N48" i="2"/>
  <c r="N48" i="1"/>
  <c r="U19" i="2"/>
  <c r="U35" i="2"/>
  <c r="U38" i="2"/>
  <c r="T26" i="2"/>
  <c r="U23" i="2"/>
  <c r="U45" i="2"/>
  <c r="G49" i="2"/>
  <c r="K49" i="2"/>
  <c r="G27" i="1"/>
  <c r="K27" i="1"/>
  <c r="N26" i="2"/>
  <c r="U16" i="2"/>
  <c r="U20" i="2"/>
  <c r="U41" i="2"/>
  <c r="U46" i="2"/>
  <c r="U14" i="2"/>
  <c r="U36" i="2"/>
  <c r="T26" i="1"/>
  <c r="U26" i="1" s="1"/>
  <c r="T48" i="1"/>
  <c r="U48" i="1" s="1"/>
  <c r="U26" i="2" l="1"/>
  <c r="U48" i="2"/>
</calcChain>
</file>

<file path=xl/sharedStrings.xml><?xml version="1.0" encoding="utf-8"?>
<sst xmlns="http://schemas.openxmlformats.org/spreadsheetml/2006/main" count="2792" uniqueCount="280">
  <si>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</si>
  <si>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</si>
  <si>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</si>
  <si>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</si>
  <si>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</si>
  <si>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</si>
  <si>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</si>
  <si>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</si>
  <si>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</si>
  <si>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</si>
  <si>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</si>
  <si>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</si>
  <si>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</si>
  <si>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</si>
  <si>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</si>
  <si>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</si>
  <si>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</si>
  <si>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</si>
  <si>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</si>
  <si>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</si>
  <si>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</si>
  <si>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</si>
  <si>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</si>
  <si>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</si>
  <si>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</si>
  <si>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</si>
  <si>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</si>
  <si>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</si>
  <si>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</si>
  <si>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</si>
  <si>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</si>
  <si>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</si>
  <si>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</si>
  <si>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</si>
  <si>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</si>
  <si>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</si>
  <si>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</si>
  <si>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</si>
  <si>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</si>
  <si>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</si>
  <si>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</si>
  <si>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</si>
  <si>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</si>
  <si>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</si>
  <si>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Washington Metros</t>
  </si>
  <si>
    <t>Wash</t>
  </si>
  <si>
    <t>Shoemaker, Cathy</t>
  </si>
  <si>
    <t>Hardy, Bertha</t>
  </si>
  <si>
    <t>Greene, Vivian</t>
  </si>
  <si>
    <t>Bender, Evelyn</t>
  </si>
  <si>
    <t>Schlesinger, Lisa</t>
  </si>
  <si>
    <t>Brewer, Lisa</t>
  </si>
  <si>
    <t>Caudle, Diane</t>
  </si>
  <si>
    <t>Cooper, Accronetta</t>
  </si>
  <si>
    <t>Harris, Willodean</t>
  </si>
  <si>
    <t>S.F.</t>
  </si>
  <si>
    <t>San Francisco Pioneers</t>
  </si>
  <si>
    <t>N.J.</t>
  </si>
  <si>
    <t>New Jersey Gems</t>
  </si>
  <si>
    <t>N.Y.</t>
  </si>
  <si>
    <t>New York Stars</t>
  </si>
  <si>
    <t>Minn</t>
  </si>
  <si>
    <t>Minnesota Fillies</t>
  </si>
  <si>
    <t>Dall</t>
  </si>
  <si>
    <t>Dallas Diamonds</t>
  </si>
  <si>
    <t>Iowa</t>
  </si>
  <si>
    <t>Iowa Cornets</t>
  </si>
  <si>
    <t>Milw</t>
  </si>
  <si>
    <t>Milwaukee Does</t>
  </si>
  <si>
    <t>Hous</t>
  </si>
  <si>
    <t>Houston Angels</t>
  </si>
  <si>
    <t>1979-80</t>
  </si>
  <si>
    <t>A</t>
  </si>
  <si>
    <t xml:space="preserve">W </t>
  </si>
  <si>
    <t>Nat Frazier</t>
  </si>
  <si>
    <t xml:space="preserve"> 2-3</t>
  </si>
  <si>
    <t>Technical: Coach Nat Frazier 2nd Qtr</t>
  </si>
  <si>
    <t>Abernathy, Alfredda</t>
  </si>
  <si>
    <t xml:space="preserve">H </t>
  </si>
  <si>
    <t>L</t>
  </si>
  <si>
    <t>Dean Weese</t>
  </si>
  <si>
    <t xml:space="preserve"> 1-2</t>
  </si>
  <si>
    <t>Baker, Janice</t>
  </si>
  <si>
    <t>Bruton, Cindy</t>
  </si>
  <si>
    <t>Bush-Roddy, Carolyn</t>
  </si>
  <si>
    <t>Cooper, Sheena</t>
  </si>
  <si>
    <t>Earnhardt, Christy</t>
  </si>
  <si>
    <t>Goodwin, Valerie</t>
  </si>
  <si>
    <t>John, Jeriann</t>
  </si>
  <si>
    <t>Friday</t>
  </si>
  <si>
    <t>Dallas Convention Center</t>
  </si>
  <si>
    <t>Mel Whitworth</t>
  </si>
  <si>
    <t>(2-3)</t>
  </si>
  <si>
    <t>(1-2)</t>
  </si>
  <si>
    <t>Bob Dietze</t>
  </si>
  <si>
    <t>McClanahan, Sharon</t>
  </si>
  <si>
    <t>DNP-Coach Decision</t>
  </si>
  <si>
    <t>Rutter, Nancy</t>
  </si>
  <si>
    <t>Fletcher, Carmen</t>
  </si>
  <si>
    <t>Gault, Jodi</t>
  </si>
  <si>
    <t>Thursday</t>
  </si>
  <si>
    <t>(0-1)</t>
  </si>
  <si>
    <t>(1-0)</t>
  </si>
  <si>
    <t xml:space="preserve"> 0-1</t>
  </si>
  <si>
    <t>Frank LaPorte</t>
  </si>
  <si>
    <t xml:space="preserve"> 1-0</t>
  </si>
  <si>
    <t>Hicks, Cardie</t>
  </si>
  <si>
    <t>Mayo, Pat</t>
  </si>
  <si>
    <t>McKinney, Musiette</t>
  </si>
  <si>
    <t>Ortega, Anita</t>
  </si>
  <si>
    <t>(1-1)</t>
  </si>
  <si>
    <t>Saturday</t>
  </si>
  <si>
    <t>Dunn Sports Complex</t>
  </si>
  <si>
    <t xml:space="preserve"> 1-1</t>
  </si>
  <si>
    <t>Howie Landa</t>
  </si>
  <si>
    <t>Marquis, Gail</t>
  </si>
  <si>
    <t>Szeremeta, Wanda</t>
  </si>
  <si>
    <t>Tatterson, Gail</t>
  </si>
  <si>
    <t>Thomas, Janice</t>
  </si>
  <si>
    <t>Van Ness, Joan</t>
  </si>
  <si>
    <t>Young, Faye</t>
  </si>
  <si>
    <t>Young, Kaye</t>
  </si>
  <si>
    <t>Browning, Pam</t>
  </si>
  <si>
    <t>Comerie, Debra</t>
  </si>
  <si>
    <t>Geils, Donna</t>
  </si>
  <si>
    <t>Hastings, Martha</t>
  </si>
  <si>
    <t>Meyers, Ann</t>
  </si>
  <si>
    <t>Simms, Donna</t>
  </si>
  <si>
    <t>Madison Square Garden</t>
  </si>
  <si>
    <t>(2-1)</t>
  </si>
  <si>
    <t>Dean Meminger</t>
  </si>
  <si>
    <t xml:space="preserve"> 2-1</t>
  </si>
  <si>
    <t>Craig, Denise</t>
  </si>
  <si>
    <t>Farrah, Sharon</t>
  </si>
  <si>
    <t>Gwyn, Althea</t>
  </si>
  <si>
    <t>Moore, Pearl</t>
  </si>
  <si>
    <t>Sanborn, Kathy</t>
  </si>
  <si>
    <t>Smith, Karen</t>
  </si>
  <si>
    <t>Wednesday</t>
  </si>
  <si>
    <t>(1-3)</t>
  </si>
  <si>
    <t xml:space="preserve"> 1-3</t>
  </si>
  <si>
    <t>Terry Kunze</t>
  </si>
  <si>
    <t>DeBoer, Kathy</t>
  </si>
  <si>
    <t>DeLorme, Scooter</t>
  </si>
  <si>
    <t>Hawkins, Kathy</t>
  </si>
  <si>
    <t>Keeley, Marguerite</t>
  </si>
  <si>
    <t>Kocurek, Marie</t>
  </si>
  <si>
    <t>Montgomery, Pat</t>
  </si>
  <si>
    <t>Owens, Katrina</t>
  </si>
  <si>
    <t>Timperman, Janet</t>
  </si>
  <si>
    <t>Wahl-Bye, Sue</t>
  </si>
  <si>
    <t>Wilson, Donna</t>
  </si>
  <si>
    <t>Sunday</t>
  </si>
  <si>
    <t>5 Seasons - Cedar Rapids</t>
  </si>
  <si>
    <t>(2-4)</t>
  </si>
  <si>
    <t>(4-0)</t>
  </si>
  <si>
    <t xml:space="preserve"> 2-4</t>
  </si>
  <si>
    <t>Steve Kirk</t>
  </si>
  <si>
    <t xml:space="preserve"> 4-0</t>
  </si>
  <si>
    <t>Bolin, Molly</t>
  </si>
  <si>
    <t>Draving, Doris</t>
  </si>
  <si>
    <t>Green, Anita</t>
  </si>
  <si>
    <t>Hodgson, Pat</t>
  </si>
  <si>
    <t>Kunzmann, Connie</t>
  </si>
  <si>
    <t>Lewis, Charlotte</t>
  </si>
  <si>
    <t>Penquite, Rhonda</t>
  </si>
  <si>
    <t>Sharps, Denise</t>
  </si>
  <si>
    <t>Thomas, Debra K.</t>
  </si>
  <si>
    <t>Tucker, Robin</t>
  </si>
  <si>
    <t>(2-5)</t>
  </si>
  <si>
    <t>(3-3)</t>
  </si>
  <si>
    <t xml:space="preserve">L </t>
  </si>
  <si>
    <t xml:space="preserve"> 2-5</t>
  </si>
  <si>
    <t xml:space="preserve"> 3-3</t>
  </si>
  <si>
    <t>(3-5)</t>
  </si>
  <si>
    <t xml:space="preserve"> 3-5</t>
  </si>
  <si>
    <t>Larry Costello</t>
  </si>
  <si>
    <t>Hofheinz Pavilion</t>
  </si>
  <si>
    <t>(3-6)</t>
  </si>
  <si>
    <t>(7-1)</t>
  </si>
  <si>
    <t xml:space="preserve"> 3-6</t>
  </si>
  <si>
    <t>Auhlenbacher, Karen</t>
  </si>
  <si>
    <t>Candler, Belinda</t>
  </si>
  <si>
    <t>Chapman, Vicky</t>
  </si>
  <si>
    <t>Durham, Gwen</t>
  </si>
  <si>
    <t>Johnson, Pat</t>
  </si>
  <si>
    <t>Jones, Belinda</t>
  </si>
  <si>
    <t>Kenlaw, Jessie</t>
  </si>
  <si>
    <t>Kuhl, Nancy</t>
  </si>
  <si>
    <t>Mayo, Paula</t>
  </si>
  <si>
    <t>Prince, Sandra</t>
  </si>
  <si>
    <t>Washington, Cynthia</t>
  </si>
  <si>
    <t>Don Knodel</t>
  </si>
  <si>
    <t xml:space="preserve"> 7-1</t>
  </si>
  <si>
    <t>Tuesday</t>
  </si>
  <si>
    <t>Milwaukee Arena</t>
  </si>
  <si>
    <t>(3-7)</t>
  </si>
  <si>
    <t>(3-10)</t>
  </si>
  <si>
    <t>Last Metro game</t>
  </si>
  <si>
    <t xml:space="preserve"> 3-7</t>
  </si>
  <si>
    <t xml:space="preserve"> 3-10</t>
  </si>
  <si>
    <t>Chapman, Brenda</t>
  </si>
  <si>
    <t>Dennis, Brenda</t>
  </si>
  <si>
    <t>Ellis, Cindy</t>
  </si>
  <si>
    <t>Gamble, Carolyn</t>
  </si>
  <si>
    <t>Griffith, Denise</t>
  </si>
  <si>
    <t>Morales, Diane</t>
  </si>
  <si>
    <t>Nestor, Heidi</t>
  </si>
  <si>
    <t>Prevost, Deb</t>
  </si>
  <si>
    <t>Smith, Joanie</t>
  </si>
  <si>
    <t>White, Ethel</t>
  </si>
  <si>
    <t>Civic Center - Baltimore</t>
  </si>
  <si>
    <t>Steve Berce</t>
  </si>
  <si>
    <t>Tom Henderson</t>
  </si>
  <si>
    <t>McWhorter, Charlene</t>
  </si>
  <si>
    <t>Fincher, Janie</t>
  </si>
  <si>
    <t>DNP - Coach Decision</t>
  </si>
  <si>
    <t>Caudle, Dianne</t>
  </si>
  <si>
    <t>Carney, Mary</t>
  </si>
  <si>
    <t>Tech: Coach Frazier 2 - EJECTION</t>
  </si>
  <si>
    <t>Starplex Armory</t>
  </si>
  <si>
    <t>Wellen, Nancy</t>
  </si>
  <si>
    <t>Technical: Molly Bolin</t>
  </si>
  <si>
    <t>Foley, Bonnie</t>
  </si>
  <si>
    <t>Franklin, Connie</t>
  </si>
  <si>
    <t>Hansen, Barbara</t>
  </si>
  <si>
    <t>Hansen, Kim</t>
  </si>
  <si>
    <t>Martin, Brenda</t>
  </si>
  <si>
    <t>Martin, Pam</t>
  </si>
  <si>
    <t>Ricketts, Debbie</t>
  </si>
  <si>
    <t>Ternyik, Jan</t>
  </si>
  <si>
    <t>Gault, Jody</t>
  </si>
  <si>
    <t>Newspaper stats listed Hansen - I chose KIM, because she played a role in the next game against New York</t>
  </si>
  <si>
    <t>Newspaper stats listed Martin - I chose PAM, because she played a role in the next game against New York</t>
  </si>
  <si>
    <t>Szeremeta, Wnda</t>
  </si>
  <si>
    <t>Technical, 18 pts 4th qtr</t>
  </si>
  <si>
    <t>Name not in Newspaper</t>
  </si>
  <si>
    <t>Iowa tried to acquire Harris from the Metros after the game - but failed</t>
  </si>
  <si>
    <t>McWhorter, Carlene</t>
  </si>
  <si>
    <t>fouled out 7:20 4th qtr</t>
  </si>
  <si>
    <t>Mason, Debbie</t>
  </si>
  <si>
    <t>Did Not Play - at Women's Superstars in Bahamas</t>
  </si>
  <si>
    <t>Burdick, Denise</t>
  </si>
  <si>
    <t>Info from Morristown Record</t>
  </si>
  <si>
    <t>Collins, Sheila</t>
  </si>
  <si>
    <t>Rangler, Candy</t>
  </si>
  <si>
    <t>Name not in Newswpaper</t>
  </si>
  <si>
    <t>Info from Oakland Tribune</t>
  </si>
  <si>
    <t>Jamison, Karen</t>
  </si>
  <si>
    <t>Info from Des Moines Register</t>
  </si>
  <si>
    <t>Info from Baltimore Sun</t>
  </si>
  <si>
    <t>UNAVAILABLE</t>
  </si>
  <si>
    <t>Info From</t>
  </si>
  <si>
    <t>Rock, Cindy</t>
  </si>
  <si>
    <t>avg 23.3 in 3 pre-season games</t>
  </si>
  <si>
    <t>Uniforms not in yet - so players wore different colored uniforms</t>
  </si>
  <si>
    <t xml:space="preserve"> &lt;&lt;at least 1 FGA</t>
  </si>
  <si>
    <t>Info from</t>
  </si>
  <si>
    <t>SEVERAL NEWSPAPERS</t>
  </si>
  <si>
    <t>Dalrymple, Dale</t>
  </si>
  <si>
    <t>Savio, Jennifer</t>
  </si>
  <si>
    <t>Tech: Coach Frazier  2nd Qtr</t>
  </si>
  <si>
    <t>ORIGINAL Box Score Used</t>
  </si>
  <si>
    <t xml:space="preserve"> At Least 8 Mins</t>
  </si>
  <si>
    <t>&lt;&lt; At Least</t>
  </si>
  <si>
    <t>Original  Box Score Used</t>
  </si>
  <si>
    <t xml:space="preserve">Original Box Score Used </t>
  </si>
  <si>
    <t>Injured - Sprained Left Shoulder</t>
  </si>
  <si>
    <t>Last game before folding</t>
  </si>
  <si>
    <t>Info from Minnesota Fillies Media Guide</t>
  </si>
  <si>
    <t>Did Not Play</t>
  </si>
  <si>
    <t>McKenzie, Pat</t>
  </si>
  <si>
    <t xml:space="preserve"> </t>
  </si>
  <si>
    <t>Joa</t>
  </si>
  <si>
    <t>Tech: Coach Frazier</t>
  </si>
  <si>
    <t>Technical: Coach Nat Frazier</t>
  </si>
  <si>
    <t>Name Not in Newspapers</t>
  </si>
  <si>
    <t>Wash - played 3 exhibitions - 2 against N.Y. Stars</t>
  </si>
  <si>
    <t>Capital Centre - Landover</t>
  </si>
  <si>
    <t>Technicals: Coach Nat Frazier (2) - EJECTED 1st Qtr.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</si>
</sst>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20" fontId="12" fillId="0" borderId="0" xfId="0" applyNumberFormat="1" applyFont="1"/>
    <xf numFmtId="0" fontId="21" fillId="0" borderId="0" xfId="0" applyFont="1"/>
    <xf numFmtId="0" fontId="6" fillId="5" borderId="0" xfId="0" applyFont="1" applyFill="1" applyAlignment="1">
      <alignment horizontal="center"/>
    </xf>
    <xf numFmtId="20" fontId="12" fillId="5" borderId="0" xfId="0" applyNumberFormat="1" applyFont="1" applyFill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 applyAlignment="1">
      <alignment horizontal="center"/>
    </xf>
    <xf numFmtId="0" fontId="22" fillId="4" borderId="0" xfId="0" applyFont="1" applyFill="1"/>
    <xf numFmtId="166" fontId="10" fillId="0" borderId="0" xfId="2" applyNumberFormat="1" applyFont="1" applyFill="1" applyBorder="1"/>
    <xf numFmtId="166" fontId="5" fillId="0" borderId="0" xfId="2" applyNumberFormat="1" applyFont="1" applyFill="1" applyBorder="1"/>
    <xf numFmtId="0" fontId="10" fillId="0" borderId="0" xfId="0" applyFont="1" applyAlignment="1">
      <alignment horizontal="center"/>
    </xf>
    <xf numFmtId="16" fontId="2" fillId="4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right"/>
    </xf>
    <xf numFmtId="165" fontId="11" fillId="0" borderId="0" xfId="0" applyNumberFormat="1" applyFont="1"/>
    <xf numFmtId="0" fontId="7" fillId="5" borderId="1" xfId="0" applyFont="1" applyFill="1" applyBorder="1" applyAlignment="1">
      <alignment horizontal="center"/>
    </xf>
    <xf numFmtId="0" fontId="0" fillId="5" borderId="0" xfId="0" applyFill="1"/>
    <xf numFmtId="0" fontId="2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4B560-CD96-4ED8-A47E-BB5B02E2E2DA}">
  <sheetPr>
    <tabColor rgb="FFFF0000"/>
  </sheetPr>
  <dimension ref="A1:AB52"/>
  <sheetViews>
    <sheetView tabSelected="1" workbookViewId="0">
      <selection activeCell="N8" sqref="N8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6" t="s">
        <v>247</v>
      </c>
    </row>
    <row r="2" spans="1:28" x14ac:dyDescent="0.3">
      <c r="B2" s="1"/>
      <c r="C2" s="2" t="s">
        <v>44</v>
      </c>
      <c r="D2" s="3" t="s">
        <v>71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29174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100</v>
      </c>
      <c r="D4" s="7" t="s">
        <v>4</v>
      </c>
      <c r="E4" s="8"/>
      <c r="F4" s="5"/>
      <c r="G4" s="1"/>
      <c r="J4" s="15" t="s">
        <v>101</v>
      </c>
      <c r="K4" s="16" t="s">
        <v>44</v>
      </c>
      <c r="L4" s="17"/>
      <c r="M4" s="18"/>
      <c r="N4" s="19">
        <v>15</v>
      </c>
      <c r="O4" s="19">
        <v>22</v>
      </c>
      <c r="P4" s="19">
        <v>22</v>
      </c>
      <c r="Q4" s="19">
        <v>14</v>
      </c>
      <c r="R4" s="20"/>
      <c r="S4" s="21">
        <f>SUM(N4:R4)</f>
        <v>73</v>
      </c>
      <c r="T4" s="22">
        <v>137</v>
      </c>
    </row>
    <row r="5" spans="1:28" x14ac:dyDescent="0.3">
      <c r="B5" s="1"/>
      <c r="C5" s="6" t="s">
        <v>220</v>
      </c>
      <c r="D5" s="7" t="s">
        <v>5</v>
      </c>
      <c r="E5" s="1"/>
      <c r="F5" s="1"/>
      <c r="G5" s="1"/>
      <c r="J5" s="15" t="s">
        <v>102</v>
      </c>
      <c r="K5" s="16" t="s">
        <v>56</v>
      </c>
      <c r="L5" s="17"/>
      <c r="M5" s="18"/>
      <c r="N5" s="19">
        <v>27</v>
      </c>
      <c r="O5" s="19">
        <v>23</v>
      </c>
      <c r="P5" s="19">
        <v>24</v>
      </c>
      <c r="Q5" s="19">
        <v>20</v>
      </c>
      <c r="R5" s="20"/>
      <c r="S5" s="21">
        <f>SUM(N5:R5)</f>
        <v>94</v>
      </c>
      <c r="T5" s="22">
        <v>137</v>
      </c>
      <c r="U5" s="1"/>
      <c r="V5" s="1"/>
      <c r="W5" s="1"/>
    </row>
    <row r="6" spans="1:28" x14ac:dyDescent="0.3">
      <c r="C6" s="23">
        <v>350</v>
      </c>
      <c r="D6" s="7" t="s">
        <v>6</v>
      </c>
      <c r="F6" s="1"/>
      <c r="J6" s="75" t="s">
        <v>277</v>
      </c>
      <c r="T6" s="1"/>
      <c r="U6" s="1"/>
      <c r="V6" s="1"/>
      <c r="W6" s="1"/>
    </row>
    <row r="7" spans="1:28" x14ac:dyDescent="0.3">
      <c r="B7" s="1"/>
      <c r="C7" s="57"/>
      <c r="D7" s="7" t="s">
        <v>7</v>
      </c>
      <c r="G7" s="1"/>
      <c r="S7" s="1"/>
      <c r="T7" s="25" t="s">
        <v>8</v>
      </c>
      <c r="U7" s="1"/>
      <c r="V7" s="26">
        <v>137</v>
      </c>
      <c r="W7" s="1"/>
    </row>
    <row r="8" spans="1:28" x14ac:dyDescent="0.3">
      <c r="B8" s="1"/>
      <c r="C8" s="5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5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tr">
        <f>+C2</f>
        <v>Washington Metros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10</v>
      </c>
      <c r="U11" s="1"/>
      <c r="V11" s="34">
        <v>1</v>
      </c>
    </row>
    <row r="12" spans="1:28" x14ac:dyDescent="0.3">
      <c r="A12" s="35" t="s">
        <v>11</v>
      </c>
      <c r="B12" s="36" t="s">
        <v>12</v>
      </c>
      <c r="C12" s="37" t="s">
        <v>13</v>
      </c>
      <c r="D12" s="37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55</v>
      </c>
      <c r="B13" s="1" t="s">
        <v>45</v>
      </c>
      <c r="C13" s="27" t="s">
        <v>49</v>
      </c>
      <c r="D13" s="37">
        <v>4</v>
      </c>
      <c r="E13" s="70"/>
      <c r="F13" s="27">
        <v>5</v>
      </c>
      <c r="G13" s="70"/>
      <c r="H13" s="70"/>
      <c r="I13" s="70"/>
      <c r="J13" s="27">
        <v>2</v>
      </c>
      <c r="K13" s="70"/>
      <c r="L13" s="70"/>
      <c r="M13" s="70"/>
      <c r="N13" s="27">
        <f>SUM(L13:M13)</f>
        <v>0</v>
      </c>
      <c r="O13" s="70"/>
      <c r="P13" s="71"/>
      <c r="Q13" s="70"/>
      <c r="R13" s="70"/>
      <c r="S13" s="70"/>
      <c r="T13" s="27">
        <f>+(F13*2)+J13</f>
        <v>12</v>
      </c>
      <c r="U13" s="39" t="str">
        <f>IFERROR(((T13+Q13+N13-R13)+(O13*2))/E13,"")</f>
        <v/>
      </c>
      <c r="V13" s="22">
        <v>137</v>
      </c>
      <c r="W13" s="22" t="s">
        <v>78</v>
      </c>
      <c r="X13" s="22" t="s">
        <v>79</v>
      </c>
      <c r="Y13" s="59">
        <v>350</v>
      </c>
      <c r="Z13" s="40"/>
      <c r="AA13" s="1" t="s">
        <v>74</v>
      </c>
      <c r="AB13" s="28" t="s">
        <v>103</v>
      </c>
    </row>
    <row r="14" spans="1:28" x14ac:dyDescent="0.3">
      <c r="A14" s="1" t="s">
        <v>55</v>
      </c>
      <c r="B14" s="1" t="s">
        <v>45</v>
      </c>
      <c r="C14" s="27" t="s">
        <v>51</v>
      </c>
      <c r="D14" s="37">
        <v>5</v>
      </c>
      <c r="E14" s="70"/>
      <c r="F14" s="27">
        <v>0</v>
      </c>
      <c r="G14" s="70"/>
      <c r="H14" s="70"/>
      <c r="I14" s="70"/>
      <c r="J14" s="27">
        <v>0</v>
      </c>
      <c r="K14" s="70"/>
      <c r="L14" s="70"/>
      <c r="M14" s="70"/>
      <c r="N14" s="27">
        <f t="shared" ref="N14:N19" si="0">SUM(L14:M14)</f>
        <v>0</v>
      </c>
      <c r="O14" s="71"/>
      <c r="P14" s="71"/>
      <c r="Q14" s="71"/>
      <c r="R14" s="71"/>
      <c r="S14" s="71"/>
      <c r="T14" s="27">
        <f t="shared" ref="T14:T24" si="1">+(F14*2)+J14</f>
        <v>0</v>
      </c>
      <c r="U14" s="39" t="str">
        <f t="shared" ref="U14:U24" si="2">IFERROR(((T14+Q14+N14-R14)+(O14*2))/E14,"")</f>
        <v/>
      </c>
      <c r="V14" s="22">
        <v>137</v>
      </c>
      <c r="W14" s="22" t="s">
        <v>78</v>
      </c>
      <c r="X14" s="22" t="s">
        <v>79</v>
      </c>
      <c r="Y14" s="59">
        <v>350</v>
      </c>
      <c r="Z14" s="40"/>
      <c r="AA14" s="1" t="s">
        <v>74</v>
      </c>
      <c r="AB14" s="28" t="s">
        <v>103</v>
      </c>
    </row>
    <row r="15" spans="1:28" x14ac:dyDescent="0.3">
      <c r="A15" s="1" t="s">
        <v>55</v>
      </c>
      <c r="B15" s="1" t="s">
        <v>45</v>
      </c>
      <c r="C15" s="27" t="s">
        <v>52</v>
      </c>
      <c r="D15" s="37">
        <v>13</v>
      </c>
      <c r="E15" s="70"/>
      <c r="F15" s="27">
        <v>0</v>
      </c>
      <c r="G15" s="70"/>
      <c r="H15" s="70"/>
      <c r="I15" s="70"/>
      <c r="J15" s="27">
        <v>1</v>
      </c>
      <c r="K15" s="70"/>
      <c r="L15" s="70"/>
      <c r="M15" s="27">
        <v>6</v>
      </c>
      <c r="N15" s="27">
        <f t="shared" si="0"/>
        <v>6</v>
      </c>
      <c r="O15" s="71"/>
      <c r="P15" s="71"/>
      <c r="Q15" s="71"/>
      <c r="R15" s="71"/>
      <c r="S15" s="71"/>
      <c r="T15" s="27">
        <f t="shared" si="1"/>
        <v>1</v>
      </c>
      <c r="U15" s="39" t="str">
        <f t="shared" si="2"/>
        <v/>
      </c>
      <c r="V15" s="22">
        <v>137</v>
      </c>
      <c r="W15" s="22" t="s">
        <v>78</v>
      </c>
      <c r="X15" s="22" t="s">
        <v>79</v>
      </c>
      <c r="Y15" s="59">
        <v>350</v>
      </c>
      <c r="Z15" s="40"/>
      <c r="AA15" s="1" t="s">
        <v>74</v>
      </c>
      <c r="AB15" s="28" t="s">
        <v>103</v>
      </c>
    </row>
    <row r="16" spans="1:28" x14ac:dyDescent="0.3">
      <c r="A16" s="1" t="s">
        <v>55</v>
      </c>
      <c r="B16" s="1" t="s">
        <v>45</v>
      </c>
      <c r="C16" s="27" t="s">
        <v>53</v>
      </c>
      <c r="D16" s="37">
        <v>14</v>
      </c>
      <c r="E16" s="70"/>
      <c r="F16" s="27">
        <v>0</v>
      </c>
      <c r="G16" s="70"/>
      <c r="H16" s="70"/>
      <c r="I16" s="70"/>
      <c r="J16" s="27">
        <v>3</v>
      </c>
      <c r="K16" s="70"/>
      <c r="L16" s="70"/>
      <c r="M16" s="27">
        <v>6</v>
      </c>
      <c r="N16" s="27">
        <f t="shared" si="0"/>
        <v>6</v>
      </c>
      <c r="O16" s="71"/>
      <c r="P16" s="71"/>
      <c r="Q16" s="71"/>
      <c r="R16" s="71"/>
      <c r="S16" s="71"/>
      <c r="T16" s="27">
        <f t="shared" si="1"/>
        <v>3</v>
      </c>
      <c r="U16" s="39" t="str">
        <f t="shared" si="2"/>
        <v/>
      </c>
      <c r="V16" s="22">
        <v>137</v>
      </c>
      <c r="W16" s="22" t="s">
        <v>78</v>
      </c>
      <c r="X16" s="22" t="s">
        <v>79</v>
      </c>
      <c r="Y16" s="59">
        <v>350</v>
      </c>
      <c r="Z16" s="40"/>
      <c r="AA16" s="1" t="s">
        <v>74</v>
      </c>
      <c r="AB16" s="28" t="s">
        <v>103</v>
      </c>
    </row>
    <row r="17" spans="1:28" x14ac:dyDescent="0.3">
      <c r="A17" s="1" t="s">
        <v>55</v>
      </c>
      <c r="B17" s="1" t="s">
        <v>45</v>
      </c>
      <c r="C17" s="27" t="s">
        <v>98</v>
      </c>
      <c r="D17" s="37">
        <v>22</v>
      </c>
      <c r="E17" s="70"/>
      <c r="F17" s="27">
        <v>2</v>
      </c>
      <c r="G17" s="70"/>
      <c r="H17" s="70"/>
      <c r="I17" s="70"/>
      <c r="J17" s="27">
        <v>0</v>
      </c>
      <c r="K17" s="70"/>
      <c r="L17" s="70"/>
      <c r="M17" s="70"/>
      <c r="N17" s="27">
        <f t="shared" si="0"/>
        <v>0</v>
      </c>
      <c r="O17" s="71"/>
      <c r="P17" s="71"/>
      <c r="Q17" s="71"/>
      <c r="R17" s="71"/>
      <c r="S17" s="71"/>
      <c r="T17" s="27">
        <f t="shared" si="1"/>
        <v>4</v>
      </c>
      <c r="U17" s="39" t="str">
        <f t="shared" si="2"/>
        <v/>
      </c>
      <c r="V17" s="22">
        <v>137</v>
      </c>
      <c r="W17" s="22" t="s">
        <v>78</v>
      </c>
      <c r="X17" s="22" t="s">
        <v>79</v>
      </c>
      <c r="Y17" s="59">
        <v>350</v>
      </c>
      <c r="Z17" s="40"/>
      <c r="AA17" s="1" t="s">
        <v>74</v>
      </c>
      <c r="AB17" s="28" t="s">
        <v>103</v>
      </c>
    </row>
    <row r="18" spans="1:28" x14ac:dyDescent="0.3">
      <c r="A18" s="1" t="s">
        <v>55</v>
      </c>
      <c r="B18" s="1" t="s">
        <v>45</v>
      </c>
      <c r="C18" s="27" t="s">
        <v>231</v>
      </c>
      <c r="D18" s="37">
        <v>2</v>
      </c>
      <c r="E18" s="70"/>
      <c r="F18" s="27">
        <v>2</v>
      </c>
      <c r="G18" s="27">
        <v>3</v>
      </c>
      <c r="H18" s="70"/>
      <c r="I18" s="70"/>
      <c r="J18" s="27">
        <v>0</v>
      </c>
      <c r="K18" s="27">
        <v>0</v>
      </c>
      <c r="L18" s="27">
        <v>1</v>
      </c>
      <c r="M18" s="27">
        <v>1</v>
      </c>
      <c r="N18" s="27">
        <f t="shared" si="0"/>
        <v>2</v>
      </c>
      <c r="O18" s="38">
        <v>1</v>
      </c>
      <c r="P18" s="38">
        <v>3</v>
      </c>
      <c r="Q18" s="38">
        <v>0</v>
      </c>
      <c r="R18" s="38">
        <v>3</v>
      </c>
      <c r="S18" s="38">
        <v>0</v>
      </c>
      <c r="T18" s="27">
        <f t="shared" si="1"/>
        <v>4</v>
      </c>
      <c r="U18" s="39" t="str">
        <f t="shared" si="2"/>
        <v/>
      </c>
      <c r="V18" s="22">
        <v>137</v>
      </c>
      <c r="W18" s="22" t="s">
        <v>78</v>
      </c>
      <c r="X18" s="22" t="s">
        <v>79</v>
      </c>
      <c r="Y18" s="59">
        <v>350</v>
      </c>
      <c r="Z18" s="40"/>
      <c r="AA18" s="1" t="s">
        <v>74</v>
      </c>
      <c r="AB18" s="28" t="s">
        <v>103</v>
      </c>
    </row>
    <row r="19" spans="1:28" x14ac:dyDescent="0.3">
      <c r="A19" s="1" t="s">
        <v>55</v>
      </c>
      <c r="B19" s="1" t="s">
        <v>45</v>
      </c>
      <c r="C19" s="27" t="s">
        <v>48</v>
      </c>
      <c r="D19" s="37">
        <v>1</v>
      </c>
      <c r="E19" s="70"/>
      <c r="F19" s="27">
        <v>0</v>
      </c>
      <c r="G19" s="70"/>
      <c r="H19" s="70"/>
      <c r="I19" s="70"/>
      <c r="J19" s="27">
        <v>0</v>
      </c>
      <c r="K19" s="70"/>
      <c r="L19" s="70"/>
      <c r="M19" s="70"/>
      <c r="N19" s="27">
        <f t="shared" si="0"/>
        <v>0</v>
      </c>
      <c r="O19" s="71"/>
      <c r="P19" s="71"/>
      <c r="Q19" s="71"/>
      <c r="R19" s="71"/>
      <c r="S19" s="71"/>
      <c r="T19" s="27">
        <f t="shared" si="1"/>
        <v>0</v>
      </c>
      <c r="U19" s="39" t="str">
        <f t="shared" si="2"/>
        <v/>
      </c>
      <c r="V19" s="22">
        <v>137</v>
      </c>
      <c r="W19" s="22" t="s">
        <v>78</v>
      </c>
      <c r="X19" s="22" t="s">
        <v>79</v>
      </c>
      <c r="Y19" s="59">
        <v>350</v>
      </c>
      <c r="Z19" s="40" t="s">
        <v>254</v>
      </c>
      <c r="AA19" s="1" t="s">
        <v>74</v>
      </c>
      <c r="AB19" s="28" t="s">
        <v>103</v>
      </c>
    </row>
    <row r="20" spans="1:28" x14ac:dyDescent="0.3">
      <c r="A20" s="1" t="s">
        <v>55</v>
      </c>
      <c r="B20" s="1" t="s">
        <v>45</v>
      </c>
      <c r="C20" s="27" t="s">
        <v>47</v>
      </c>
      <c r="D20" s="37">
        <v>15</v>
      </c>
      <c r="E20" s="70"/>
      <c r="F20" s="27">
        <v>6</v>
      </c>
      <c r="G20" s="70"/>
      <c r="H20" s="70"/>
      <c r="I20" s="70"/>
      <c r="J20" s="27">
        <v>0</v>
      </c>
      <c r="K20" s="70"/>
      <c r="L20" s="70"/>
      <c r="M20" s="27">
        <v>6</v>
      </c>
      <c r="N20" s="27">
        <f>SUM(L20:M20)</f>
        <v>6</v>
      </c>
      <c r="O20" s="71"/>
      <c r="P20" s="71"/>
      <c r="Q20" s="71"/>
      <c r="R20" s="71"/>
      <c r="S20" s="71"/>
      <c r="T20" s="27">
        <f t="shared" si="1"/>
        <v>12</v>
      </c>
      <c r="U20" s="39" t="str">
        <f t="shared" si="2"/>
        <v/>
      </c>
      <c r="V20" s="22">
        <v>137</v>
      </c>
      <c r="W20" s="22" t="s">
        <v>78</v>
      </c>
      <c r="X20" s="22" t="s">
        <v>79</v>
      </c>
      <c r="Y20" s="59">
        <v>350</v>
      </c>
      <c r="Z20" s="40"/>
      <c r="AA20" s="1" t="s">
        <v>74</v>
      </c>
      <c r="AB20" s="28" t="s">
        <v>103</v>
      </c>
    </row>
    <row r="21" spans="1:28" x14ac:dyDescent="0.3">
      <c r="A21" s="1" t="s">
        <v>55</v>
      </c>
      <c r="B21" s="1" t="s">
        <v>45</v>
      </c>
      <c r="C21" s="27" t="s">
        <v>54</v>
      </c>
      <c r="D21" s="37">
        <v>21</v>
      </c>
      <c r="E21" s="70"/>
      <c r="F21" s="27">
        <v>3</v>
      </c>
      <c r="G21" s="70"/>
      <c r="H21" s="70"/>
      <c r="I21" s="70"/>
      <c r="J21" s="27">
        <v>4</v>
      </c>
      <c r="K21" s="70"/>
      <c r="L21" s="70"/>
      <c r="M21" s="27">
        <v>9</v>
      </c>
      <c r="N21" s="27">
        <f>SUM(L21:M21)</f>
        <v>9</v>
      </c>
      <c r="O21" s="71"/>
      <c r="P21" s="71"/>
      <c r="Q21" s="71"/>
      <c r="R21" s="71"/>
      <c r="S21" s="71"/>
      <c r="T21" s="27">
        <f t="shared" si="1"/>
        <v>10</v>
      </c>
      <c r="U21" s="39" t="str">
        <f t="shared" si="2"/>
        <v/>
      </c>
      <c r="V21" s="22">
        <v>137</v>
      </c>
      <c r="W21" s="22" t="s">
        <v>78</v>
      </c>
      <c r="X21" s="22" t="s">
        <v>79</v>
      </c>
      <c r="Y21" s="59">
        <v>350</v>
      </c>
      <c r="Z21" s="40"/>
      <c r="AA21" s="1" t="s">
        <v>74</v>
      </c>
      <c r="AB21" s="28" t="s">
        <v>103</v>
      </c>
    </row>
    <row r="22" spans="1:28" x14ac:dyDescent="0.3">
      <c r="A22" s="1" t="s">
        <v>55</v>
      </c>
      <c r="B22" s="1" t="s">
        <v>45</v>
      </c>
      <c r="C22" s="27" t="s">
        <v>214</v>
      </c>
      <c r="D22" s="37">
        <v>20</v>
      </c>
      <c r="E22" s="70"/>
      <c r="F22" s="27">
        <v>1</v>
      </c>
      <c r="G22" s="70"/>
      <c r="H22" s="70"/>
      <c r="I22" s="70"/>
      <c r="J22" s="27">
        <v>1</v>
      </c>
      <c r="K22" s="70"/>
      <c r="L22" s="70"/>
      <c r="M22" s="70"/>
      <c r="N22" s="27">
        <f>SUM(L22:M22)</f>
        <v>0</v>
      </c>
      <c r="O22" s="71"/>
      <c r="P22" s="71"/>
      <c r="Q22" s="71"/>
      <c r="R22" s="71"/>
      <c r="S22" s="71"/>
      <c r="T22" s="27">
        <f t="shared" si="1"/>
        <v>3</v>
      </c>
      <c r="U22" s="39" t="str">
        <f t="shared" si="2"/>
        <v/>
      </c>
      <c r="V22" s="22">
        <v>137</v>
      </c>
      <c r="W22" s="22" t="s">
        <v>78</v>
      </c>
      <c r="X22" s="22" t="s">
        <v>79</v>
      </c>
      <c r="Y22" s="59">
        <v>350</v>
      </c>
      <c r="Z22" s="40"/>
      <c r="AA22" s="1" t="s">
        <v>74</v>
      </c>
      <c r="AB22" s="28" t="s">
        <v>103</v>
      </c>
    </row>
    <row r="23" spans="1:28" x14ac:dyDescent="0.3">
      <c r="A23" s="1" t="s">
        <v>55</v>
      </c>
      <c r="B23" s="1" t="s">
        <v>45</v>
      </c>
      <c r="C23" s="27" t="s">
        <v>50</v>
      </c>
      <c r="D23" s="37">
        <v>11</v>
      </c>
      <c r="E23" s="70"/>
      <c r="F23" s="27">
        <v>0</v>
      </c>
      <c r="G23" s="70"/>
      <c r="H23" s="70"/>
      <c r="I23" s="70"/>
      <c r="J23" s="27">
        <v>0</v>
      </c>
      <c r="K23" s="70"/>
      <c r="L23" s="70"/>
      <c r="M23" s="70"/>
      <c r="N23" s="27">
        <f>SUM(L23:M23)</f>
        <v>0</v>
      </c>
      <c r="O23" s="71"/>
      <c r="P23" s="71"/>
      <c r="Q23" s="71"/>
      <c r="R23" s="71"/>
      <c r="S23" s="71"/>
      <c r="T23" s="27">
        <f t="shared" si="1"/>
        <v>0</v>
      </c>
      <c r="U23" s="39" t="str">
        <f t="shared" si="2"/>
        <v/>
      </c>
      <c r="V23" s="22">
        <v>137</v>
      </c>
      <c r="W23" s="22" t="s">
        <v>78</v>
      </c>
      <c r="X23" s="22" t="s">
        <v>79</v>
      </c>
      <c r="Y23" s="59">
        <v>350</v>
      </c>
      <c r="Z23" s="40"/>
      <c r="AA23" s="1" t="s">
        <v>74</v>
      </c>
      <c r="AB23" s="28" t="s">
        <v>103</v>
      </c>
    </row>
    <row r="24" spans="1:28" x14ac:dyDescent="0.3">
      <c r="A24" s="1" t="s">
        <v>55</v>
      </c>
      <c r="B24" s="1" t="s">
        <v>45</v>
      </c>
      <c r="C24" s="27" t="s">
        <v>46</v>
      </c>
      <c r="D24" s="37">
        <v>12</v>
      </c>
      <c r="E24" s="70"/>
      <c r="F24" s="27">
        <v>11</v>
      </c>
      <c r="G24" s="70"/>
      <c r="H24" s="70"/>
      <c r="I24" s="70"/>
      <c r="J24" s="27">
        <v>4</v>
      </c>
      <c r="K24" s="70"/>
      <c r="L24" s="70"/>
      <c r="M24" s="70"/>
      <c r="N24" s="27">
        <f>SUM(L24:M24)</f>
        <v>0</v>
      </c>
      <c r="O24" s="71"/>
      <c r="P24" s="71"/>
      <c r="Q24" s="71"/>
      <c r="R24" s="71"/>
      <c r="S24" s="71"/>
      <c r="T24" s="27">
        <f t="shared" si="1"/>
        <v>26</v>
      </c>
      <c r="U24" s="39" t="str">
        <f t="shared" si="2"/>
        <v/>
      </c>
      <c r="V24" s="22">
        <v>137</v>
      </c>
      <c r="W24" s="22" t="s">
        <v>78</v>
      </c>
      <c r="X24" s="22" t="s">
        <v>79</v>
      </c>
      <c r="Y24" s="59">
        <v>350</v>
      </c>
      <c r="Z24" s="40"/>
      <c r="AA24" s="1" t="s">
        <v>74</v>
      </c>
      <c r="AB24" s="28" t="s">
        <v>103</v>
      </c>
    </row>
    <row r="25" spans="1:28" x14ac:dyDescent="0.3">
      <c r="A25" s="1" t="s">
        <v>55</v>
      </c>
      <c r="B25" s="1" t="s">
        <v>45</v>
      </c>
      <c r="C25" s="54" t="s">
        <v>38</v>
      </c>
      <c r="D25" s="1"/>
      <c r="E25" s="54">
        <v>240</v>
      </c>
      <c r="F25" s="54">
        <v>-1</v>
      </c>
      <c r="G25" s="54">
        <v>80</v>
      </c>
      <c r="H25" s="54"/>
      <c r="I25" s="54"/>
      <c r="J25" s="54"/>
      <c r="K25" s="54">
        <v>29</v>
      </c>
      <c r="L25" s="54"/>
      <c r="M25" s="54"/>
      <c r="N25" s="54">
        <v>18</v>
      </c>
      <c r="O25" s="54"/>
      <c r="P25" s="54"/>
      <c r="Q25" s="54"/>
      <c r="R25" s="54">
        <v>22</v>
      </c>
      <c r="S25" s="54"/>
      <c r="T25" s="54">
        <v>-2</v>
      </c>
      <c r="U25" s="39" t="str">
        <f t="shared" ref="U25" si="3">_xlfn.IFNA("",((T25+Q25+N25-R25)+(O25*2))/E25)</f>
        <v/>
      </c>
      <c r="V25" s="22">
        <v>137</v>
      </c>
      <c r="W25" s="22" t="s">
        <v>78</v>
      </c>
      <c r="X25" s="22" t="s">
        <v>79</v>
      </c>
      <c r="Y25" s="59">
        <v>350</v>
      </c>
      <c r="Z25" s="40"/>
      <c r="AA25" s="1" t="s">
        <v>74</v>
      </c>
      <c r="AB25" s="28" t="s">
        <v>103</v>
      </c>
    </row>
    <row r="26" spans="1:28" x14ac:dyDescent="0.3">
      <c r="A26" s="42" t="s">
        <v>55</v>
      </c>
      <c r="B26" s="42" t="s">
        <v>45</v>
      </c>
      <c r="C26" s="43" t="s">
        <v>39</v>
      </c>
      <c r="D26" s="42"/>
      <c r="E26" s="43">
        <f t="shared" ref="E26:T26" si="4">SUM(E13:E25)</f>
        <v>240</v>
      </c>
      <c r="F26" s="43">
        <f t="shared" si="4"/>
        <v>29</v>
      </c>
      <c r="G26" s="43">
        <f t="shared" si="4"/>
        <v>83</v>
      </c>
      <c r="H26" s="43">
        <f t="shared" si="4"/>
        <v>0</v>
      </c>
      <c r="I26" s="43">
        <f t="shared" si="4"/>
        <v>0</v>
      </c>
      <c r="J26" s="43">
        <f t="shared" si="4"/>
        <v>15</v>
      </c>
      <c r="K26" s="43">
        <f t="shared" si="4"/>
        <v>29</v>
      </c>
      <c r="L26" s="43">
        <f t="shared" si="4"/>
        <v>1</v>
      </c>
      <c r="M26" s="43">
        <f t="shared" si="4"/>
        <v>28</v>
      </c>
      <c r="N26" s="43">
        <f t="shared" si="4"/>
        <v>47</v>
      </c>
      <c r="O26" s="43">
        <f t="shared" si="4"/>
        <v>1</v>
      </c>
      <c r="P26" s="43">
        <f t="shared" si="4"/>
        <v>3</v>
      </c>
      <c r="Q26" s="43">
        <f t="shared" si="4"/>
        <v>0</v>
      </c>
      <c r="R26" s="43">
        <f t="shared" si="4"/>
        <v>25</v>
      </c>
      <c r="S26" s="43">
        <f t="shared" si="4"/>
        <v>0</v>
      </c>
      <c r="T26" s="43">
        <f t="shared" si="4"/>
        <v>73</v>
      </c>
      <c r="U26" s="44">
        <f>((T26+Q26+N26-R26)+(O26*2))/E26</f>
        <v>0.40416666666666667</v>
      </c>
      <c r="V26" s="45">
        <v>137</v>
      </c>
      <c r="W26" s="45" t="s">
        <v>78</v>
      </c>
      <c r="X26" s="45" t="s">
        <v>79</v>
      </c>
      <c r="Y26" s="60">
        <v>350</v>
      </c>
      <c r="Z26" s="46"/>
      <c r="AA26" s="42" t="s">
        <v>74</v>
      </c>
      <c r="AB26" s="62" t="s">
        <v>103</v>
      </c>
    </row>
    <row r="27" spans="1:28" x14ac:dyDescent="0.3">
      <c r="A27" s="1"/>
      <c r="B27" s="1"/>
      <c r="C27" s="1"/>
      <c r="D27" s="1"/>
      <c r="F27" s="47" t="s">
        <v>40</v>
      </c>
      <c r="G27" s="48">
        <f>F26/G26</f>
        <v>0.3493975903614458</v>
      </c>
      <c r="H27" s="27"/>
      <c r="I27" s="1"/>
      <c r="J27" s="47" t="s">
        <v>41</v>
      </c>
      <c r="K27" s="49">
        <f>J26/K26</f>
        <v>0.51724137931034486</v>
      </c>
      <c r="L27" s="1"/>
      <c r="M27" s="38" t="s">
        <v>42</v>
      </c>
      <c r="N27" s="50"/>
      <c r="P27" s="1"/>
      <c r="Q27" s="1"/>
      <c r="R27" s="1"/>
      <c r="S27" s="1"/>
      <c r="T27" s="1"/>
      <c r="U27" s="1"/>
      <c r="V27" s="22"/>
      <c r="W27" s="22"/>
      <c r="X27" s="22"/>
      <c r="Y27" s="51"/>
      <c r="Z27" s="40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1"/>
      <c r="Z28" s="40"/>
      <c r="AA28" s="1"/>
      <c r="AB28" s="1"/>
    </row>
    <row r="29" spans="1:28" x14ac:dyDescent="0.3">
      <c r="A29" s="1"/>
      <c r="B29" s="1"/>
      <c r="C29" s="1" t="s">
        <v>255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1"/>
      <c r="Z32" s="40"/>
      <c r="AA32" s="1"/>
      <c r="AB32" s="1"/>
    </row>
    <row r="33" spans="1:28" x14ac:dyDescent="0.3">
      <c r="B33" s="1"/>
      <c r="C33" s="52" t="s">
        <v>56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10</v>
      </c>
      <c r="U33" s="1"/>
      <c r="V33" s="53">
        <v>1</v>
      </c>
      <c r="W33" s="1"/>
      <c r="X33" s="1"/>
      <c r="Y33" s="30"/>
      <c r="Z33" s="40"/>
      <c r="AA33" s="1"/>
      <c r="AB33" s="1"/>
    </row>
    <row r="34" spans="1:28" x14ac:dyDescent="0.3">
      <c r="A34" s="35" t="s">
        <v>11</v>
      </c>
      <c r="B34" s="36" t="s">
        <v>12</v>
      </c>
      <c r="C34" s="37" t="s">
        <v>13</v>
      </c>
      <c r="D34" s="37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55</v>
      </c>
      <c r="C35" s="27" t="s">
        <v>223</v>
      </c>
      <c r="D35" s="37">
        <v>14</v>
      </c>
      <c r="E35" s="70"/>
      <c r="F35" s="27">
        <v>0</v>
      </c>
      <c r="G35" s="70"/>
      <c r="H35" s="70"/>
      <c r="I35" s="70"/>
      <c r="J35" s="27">
        <v>0</v>
      </c>
      <c r="K35" s="70"/>
      <c r="L35" s="70"/>
      <c r="M35" s="70"/>
      <c r="N35" s="27">
        <f>SUM(L35:M35)</f>
        <v>0</v>
      </c>
      <c r="O35" s="70"/>
      <c r="P35" s="71"/>
      <c r="Q35" s="70"/>
      <c r="R35" s="70"/>
      <c r="S35" s="70"/>
      <c r="T35" s="27">
        <f>(H35*3)+((F35-H35)*2)+J35</f>
        <v>0</v>
      </c>
      <c r="U35" s="39" t="str">
        <f>IFERROR(((T35+Q35+N35-R35)+(O35*2))/E35,"")</f>
        <v/>
      </c>
      <c r="V35" s="22">
        <v>137</v>
      </c>
      <c r="W35" s="22" t="s">
        <v>72</v>
      </c>
      <c r="X35" s="22" t="s">
        <v>73</v>
      </c>
      <c r="Y35" s="59">
        <v>350</v>
      </c>
      <c r="Z35" s="40"/>
      <c r="AA35" s="1" t="s">
        <v>104</v>
      </c>
      <c r="AB35" s="28" t="s">
        <v>105</v>
      </c>
    </row>
    <row r="36" spans="1:28" x14ac:dyDescent="0.3">
      <c r="A36" s="1" t="s">
        <v>45</v>
      </c>
      <c r="B36" s="1" t="s">
        <v>55</v>
      </c>
      <c r="C36" s="27" t="s">
        <v>224</v>
      </c>
      <c r="D36" s="37">
        <v>21</v>
      </c>
      <c r="E36" s="70"/>
      <c r="F36" s="27">
        <v>0</v>
      </c>
      <c r="G36" s="70"/>
      <c r="H36" s="70"/>
      <c r="I36" s="70"/>
      <c r="J36" s="27">
        <v>0</v>
      </c>
      <c r="K36" s="70"/>
      <c r="L36" s="70"/>
      <c r="M36" s="70"/>
      <c r="N36" s="27">
        <f t="shared" ref="N36:N41" si="5">SUM(L36:M36)</f>
        <v>0</v>
      </c>
      <c r="O36" s="71"/>
      <c r="P36" s="71"/>
      <c r="Q36" s="71"/>
      <c r="R36" s="71"/>
      <c r="S36" s="71"/>
      <c r="T36" s="38">
        <f t="shared" ref="T36:T41" si="6">(H36*3)+((F36-H36)*2)+J36</f>
        <v>0</v>
      </c>
      <c r="U36" s="39" t="str">
        <f t="shared" ref="U36:U46" si="7">IFERROR(((T36+Q36+N36-R36)+(O36*2))/E36,"")</f>
        <v/>
      </c>
      <c r="V36" s="22">
        <v>137</v>
      </c>
      <c r="W36" s="22" t="s">
        <v>72</v>
      </c>
      <c r="X36" s="22" t="s">
        <v>73</v>
      </c>
      <c r="Y36" s="59">
        <v>350</v>
      </c>
      <c r="Z36" s="40"/>
      <c r="AA36" s="1" t="s">
        <v>104</v>
      </c>
      <c r="AB36" s="28" t="s">
        <v>105</v>
      </c>
    </row>
    <row r="37" spans="1:28" x14ac:dyDescent="0.3">
      <c r="A37" s="1" t="s">
        <v>45</v>
      </c>
      <c r="B37" s="1" t="s">
        <v>55</v>
      </c>
      <c r="C37" s="27" t="s">
        <v>225</v>
      </c>
      <c r="D37" s="37">
        <v>42</v>
      </c>
      <c r="E37" s="70" t="s">
        <v>236</v>
      </c>
      <c r="F37" s="27"/>
      <c r="G37" s="70"/>
      <c r="H37" s="70"/>
      <c r="I37" s="70"/>
      <c r="J37" s="27"/>
      <c r="K37" s="70"/>
      <c r="L37" s="70"/>
      <c r="M37" s="70"/>
      <c r="N37" s="27"/>
      <c r="O37" s="71"/>
      <c r="P37" s="71"/>
      <c r="Q37" s="71"/>
      <c r="R37" s="71"/>
      <c r="S37" s="71"/>
      <c r="T37" s="38"/>
      <c r="U37" s="39" t="str">
        <f t="shared" si="7"/>
        <v/>
      </c>
      <c r="V37" s="22">
        <v>137</v>
      </c>
      <c r="W37" s="22" t="s">
        <v>72</v>
      </c>
      <c r="X37" s="22" t="s">
        <v>73</v>
      </c>
      <c r="Y37" s="59">
        <v>350</v>
      </c>
      <c r="Z37" s="40"/>
      <c r="AA37" s="1" t="s">
        <v>104</v>
      </c>
      <c r="AB37" s="28" t="s">
        <v>105</v>
      </c>
    </row>
    <row r="38" spans="1:28" x14ac:dyDescent="0.3">
      <c r="A38" s="1" t="s">
        <v>45</v>
      </c>
      <c r="B38" s="1" t="s">
        <v>55</v>
      </c>
      <c r="C38" s="27" t="s">
        <v>226</v>
      </c>
      <c r="D38" s="37">
        <v>32</v>
      </c>
      <c r="E38" s="70"/>
      <c r="F38" s="27">
        <v>1</v>
      </c>
      <c r="G38" s="70"/>
      <c r="H38" s="70"/>
      <c r="I38" s="70"/>
      <c r="J38" s="27">
        <v>4</v>
      </c>
      <c r="K38" s="70"/>
      <c r="L38" s="70"/>
      <c r="M38" s="70"/>
      <c r="N38" s="27">
        <f t="shared" si="5"/>
        <v>0</v>
      </c>
      <c r="O38" s="38">
        <v>3</v>
      </c>
      <c r="P38" s="71"/>
      <c r="Q38" s="71"/>
      <c r="R38" s="71"/>
      <c r="S38" s="71"/>
      <c r="T38" s="38">
        <f t="shared" si="6"/>
        <v>6</v>
      </c>
      <c r="U38" s="39" t="str">
        <f t="shared" si="7"/>
        <v/>
      </c>
      <c r="V38" s="22">
        <v>137</v>
      </c>
      <c r="W38" s="22" t="s">
        <v>72</v>
      </c>
      <c r="X38" s="22" t="s">
        <v>73</v>
      </c>
      <c r="Y38" s="59">
        <v>350</v>
      </c>
      <c r="Z38" s="40"/>
      <c r="AA38" s="1" t="s">
        <v>104</v>
      </c>
      <c r="AB38" s="28" t="s">
        <v>105</v>
      </c>
    </row>
    <row r="39" spans="1:28" x14ac:dyDescent="0.3">
      <c r="A39" s="1" t="s">
        <v>45</v>
      </c>
      <c r="B39" s="1" t="s">
        <v>55</v>
      </c>
      <c r="C39" s="27" t="s">
        <v>106</v>
      </c>
      <c r="D39" s="37">
        <v>10</v>
      </c>
      <c r="E39" s="70"/>
      <c r="F39" s="27">
        <v>12</v>
      </c>
      <c r="G39" s="70"/>
      <c r="H39" s="70"/>
      <c r="I39" s="70"/>
      <c r="J39" s="27">
        <v>4</v>
      </c>
      <c r="K39" s="70"/>
      <c r="L39" s="70"/>
      <c r="M39" s="70"/>
      <c r="N39" s="27">
        <f t="shared" si="5"/>
        <v>0</v>
      </c>
      <c r="O39" s="71"/>
      <c r="P39" s="71"/>
      <c r="Q39" s="71"/>
      <c r="R39" s="71"/>
      <c r="S39" s="71"/>
      <c r="T39" s="38">
        <f t="shared" si="6"/>
        <v>28</v>
      </c>
      <c r="U39" s="39" t="str">
        <f t="shared" si="7"/>
        <v/>
      </c>
      <c r="V39" s="22">
        <v>137</v>
      </c>
      <c r="W39" s="22" t="s">
        <v>72</v>
      </c>
      <c r="X39" s="22" t="s">
        <v>73</v>
      </c>
      <c r="Y39" s="59">
        <v>350</v>
      </c>
      <c r="Z39" s="40"/>
      <c r="AA39" s="1" t="s">
        <v>104</v>
      </c>
      <c r="AB39" s="28" t="s">
        <v>105</v>
      </c>
    </row>
    <row r="40" spans="1:28" x14ac:dyDescent="0.3">
      <c r="A40" s="1" t="s">
        <v>45</v>
      </c>
      <c r="B40" s="1" t="s">
        <v>55</v>
      </c>
      <c r="C40" s="27" t="s">
        <v>227</v>
      </c>
      <c r="D40" s="37">
        <v>45</v>
      </c>
      <c r="E40" s="70" t="s">
        <v>236</v>
      </c>
      <c r="F40" s="27"/>
      <c r="G40" s="70"/>
      <c r="H40" s="70"/>
      <c r="I40" s="70"/>
      <c r="J40" s="27"/>
      <c r="K40" s="70"/>
      <c r="L40" s="70"/>
      <c r="M40" s="70"/>
      <c r="N40" s="27"/>
      <c r="O40" s="71"/>
      <c r="P40" s="71"/>
      <c r="Q40" s="71"/>
      <c r="R40" s="71"/>
      <c r="S40" s="71"/>
      <c r="T40" s="38"/>
      <c r="U40" s="39" t="str">
        <f t="shared" si="7"/>
        <v/>
      </c>
      <c r="V40" s="22">
        <v>137</v>
      </c>
      <c r="W40" s="22" t="s">
        <v>72</v>
      </c>
      <c r="X40" s="22" t="s">
        <v>73</v>
      </c>
      <c r="Y40" s="59">
        <v>350</v>
      </c>
      <c r="Z40" s="40"/>
      <c r="AA40" s="1" t="s">
        <v>104</v>
      </c>
      <c r="AB40" s="28" t="s">
        <v>105</v>
      </c>
    </row>
    <row r="41" spans="1:28" x14ac:dyDescent="0.3">
      <c r="A41" s="1" t="s">
        <v>45</v>
      </c>
      <c r="B41" s="1" t="s">
        <v>55</v>
      </c>
      <c r="C41" s="27" t="s">
        <v>228</v>
      </c>
      <c r="D41" s="37">
        <v>12</v>
      </c>
      <c r="E41" s="70"/>
      <c r="F41" s="27">
        <v>0</v>
      </c>
      <c r="G41" s="70"/>
      <c r="H41" s="70"/>
      <c r="I41" s="70"/>
      <c r="J41" s="27">
        <v>2</v>
      </c>
      <c r="K41" s="70"/>
      <c r="L41" s="70"/>
      <c r="M41" s="70"/>
      <c r="N41" s="27">
        <f t="shared" si="5"/>
        <v>0</v>
      </c>
      <c r="O41" s="71"/>
      <c r="P41" s="71"/>
      <c r="Q41" s="71"/>
      <c r="R41" s="71"/>
      <c r="S41" s="71"/>
      <c r="T41" s="38">
        <f t="shared" si="6"/>
        <v>2</v>
      </c>
      <c r="U41" s="39" t="str">
        <f t="shared" si="7"/>
        <v/>
      </c>
      <c r="V41" s="22">
        <v>137</v>
      </c>
      <c r="W41" s="22" t="s">
        <v>72</v>
      </c>
      <c r="X41" s="22" t="s">
        <v>73</v>
      </c>
      <c r="Y41" s="59">
        <v>350</v>
      </c>
      <c r="Z41" s="40"/>
      <c r="AA41" s="1" t="s">
        <v>104</v>
      </c>
      <c r="AB41" s="28" t="s">
        <v>105</v>
      </c>
    </row>
    <row r="42" spans="1:28" x14ac:dyDescent="0.3">
      <c r="A42" s="1" t="s">
        <v>45</v>
      </c>
      <c r="B42" s="1" t="s">
        <v>55</v>
      </c>
      <c r="C42" s="27" t="s">
        <v>107</v>
      </c>
      <c r="D42" s="37">
        <v>13</v>
      </c>
      <c r="E42" s="70"/>
      <c r="F42" s="27">
        <v>7</v>
      </c>
      <c r="G42" s="70"/>
      <c r="H42" s="70"/>
      <c r="I42" s="70"/>
      <c r="J42" s="27">
        <v>0</v>
      </c>
      <c r="K42" s="70"/>
      <c r="L42" s="70"/>
      <c r="M42" s="27">
        <v>9</v>
      </c>
      <c r="N42" s="27">
        <f>SUM(L42:M42)</f>
        <v>9</v>
      </c>
      <c r="O42" s="71"/>
      <c r="P42" s="71"/>
      <c r="Q42" s="71"/>
      <c r="R42" s="71"/>
      <c r="S42" s="71"/>
      <c r="T42" s="38">
        <f>(H42*3)+((F42-H42)*2)+J42</f>
        <v>14</v>
      </c>
      <c r="U42" s="39" t="str">
        <f t="shared" si="7"/>
        <v/>
      </c>
      <c r="V42" s="22">
        <v>137</v>
      </c>
      <c r="W42" s="22" t="s">
        <v>72</v>
      </c>
      <c r="X42" s="22" t="s">
        <v>73</v>
      </c>
      <c r="Y42" s="59">
        <v>350</v>
      </c>
      <c r="Z42" s="40"/>
      <c r="AA42" s="1" t="s">
        <v>104</v>
      </c>
      <c r="AB42" s="28" t="s">
        <v>105</v>
      </c>
    </row>
    <row r="43" spans="1:28" x14ac:dyDescent="0.3">
      <c r="A43" s="1" t="s">
        <v>45</v>
      </c>
      <c r="B43" s="1" t="s">
        <v>55</v>
      </c>
      <c r="C43" s="27" t="s">
        <v>108</v>
      </c>
      <c r="D43" s="37">
        <v>33</v>
      </c>
      <c r="E43" s="70"/>
      <c r="F43" s="27">
        <v>1</v>
      </c>
      <c r="G43" s="70"/>
      <c r="H43" s="70"/>
      <c r="I43" s="70"/>
      <c r="J43" s="27">
        <v>2</v>
      </c>
      <c r="K43" s="70"/>
      <c r="L43" s="70"/>
      <c r="M43" s="70"/>
      <c r="N43" s="27">
        <f>SUM(L43:M43)</f>
        <v>0</v>
      </c>
      <c r="O43" s="38">
        <v>3</v>
      </c>
      <c r="P43" s="71"/>
      <c r="Q43" s="71"/>
      <c r="R43" s="71"/>
      <c r="S43" s="71"/>
      <c r="T43" s="38">
        <f>(H43*3)+((F43-H43)*2)+J43</f>
        <v>4</v>
      </c>
      <c r="U43" s="39" t="str">
        <f t="shared" si="7"/>
        <v/>
      </c>
      <c r="V43" s="22">
        <v>137</v>
      </c>
      <c r="W43" s="22" t="s">
        <v>72</v>
      </c>
      <c r="X43" s="22" t="s">
        <v>73</v>
      </c>
      <c r="Y43" s="59">
        <v>350</v>
      </c>
      <c r="Z43" s="40"/>
      <c r="AA43" s="1" t="s">
        <v>104</v>
      </c>
      <c r="AB43" s="28" t="s">
        <v>105</v>
      </c>
    </row>
    <row r="44" spans="1:28" x14ac:dyDescent="0.3">
      <c r="A44" s="1" t="s">
        <v>45</v>
      </c>
      <c r="B44" s="1" t="s">
        <v>55</v>
      </c>
      <c r="C44" s="27" t="s">
        <v>109</v>
      </c>
      <c r="D44" s="37">
        <v>11</v>
      </c>
      <c r="E44" s="70"/>
      <c r="F44" s="27">
        <v>8</v>
      </c>
      <c r="G44" s="70"/>
      <c r="H44" s="70"/>
      <c r="I44" s="70"/>
      <c r="J44" s="27">
        <v>8</v>
      </c>
      <c r="K44" s="70"/>
      <c r="L44" s="70"/>
      <c r="M44" s="27">
        <v>6</v>
      </c>
      <c r="N44" s="27">
        <f>SUM(L44:M44)</f>
        <v>6</v>
      </c>
      <c r="O44" s="71"/>
      <c r="P44" s="71"/>
      <c r="Q44" s="38">
        <v>3</v>
      </c>
      <c r="R44" s="71"/>
      <c r="S44" s="71"/>
      <c r="T44" s="38">
        <f>(H44*3)+((F44-H44)*2)+J44</f>
        <v>24</v>
      </c>
      <c r="U44" s="39" t="str">
        <f t="shared" si="7"/>
        <v/>
      </c>
      <c r="V44" s="22">
        <v>137</v>
      </c>
      <c r="W44" s="22" t="s">
        <v>72</v>
      </c>
      <c r="X44" s="22" t="s">
        <v>73</v>
      </c>
      <c r="Y44" s="59">
        <v>350</v>
      </c>
      <c r="Z44" s="40"/>
      <c r="AA44" s="1" t="s">
        <v>104</v>
      </c>
      <c r="AB44" s="28" t="s">
        <v>105</v>
      </c>
    </row>
    <row r="45" spans="1:28" x14ac:dyDescent="0.3">
      <c r="A45" s="1" t="s">
        <v>45</v>
      </c>
      <c r="B45" s="1" t="s">
        <v>55</v>
      </c>
      <c r="C45" s="27" t="s">
        <v>229</v>
      </c>
      <c r="D45" s="37">
        <v>8</v>
      </c>
      <c r="E45" s="70"/>
      <c r="F45" s="27">
        <v>1</v>
      </c>
      <c r="G45" s="70"/>
      <c r="H45" s="70"/>
      <c r="I45" s="70"/>
      <c r="J45" s="27">
        <v>0</v>
      </c>
      <c r="K45" s="70"/>
      <c r="L45" s="70"/>
      <c r="M45" s="70"/>
      <c r="N45" s="27">
        <f>SUM(L45:M45)</f>
        <v>0</v>
      </c>
      <c r="O45" s="71"/>
      <c r="P45" s="71"/>
      <c r="Q45" s="38">
        <v>4</v>
      </c>
      <c r="R45" s="71"/>
      <c r="S45" s="71"/>
      <c r="T45" s="38">
        <f>(H45*3)+((F45-H45)*2)+J45</f>
        <v>2</v>
      </c>
      <c r="U45" s="39" t="str">
        <f t="shared" si="7"/>
        <v/>
      </c>
      <c r="V45" s="22">
        <v>137</v>
      </c>
      <c r="W45" s="22" t="s">
        <v>72</v>
      </c>
      <c r="X45" s="22" t="s">
        <v>73</v>
      </c>
      <c r="Y45" s="59">
        <v>350</v>
      </c>
      <c r="Z45" s="40"/>
      <c r="AA45" s="1" t="s">
        <v>104</v>
      </c>
      <c r="AB45" s="28" t="s">
        <v>105</v>
      </c>
    </row>
    <row r="46" spans="1:28" x14ac:dyDescent="0.3">
      <c r="A46" s="1" t="s">
        <v>45</v>
      </c>
      <c r="B46" s="1" t="s">
        <v>55</v>
      </c>
      <c r="C46" s="27" t="s">
        <v>230</v>
      </c>
      <c r="D46" s="37">
        <v>22</v>
      </c>
      <c r="E46" s="70"/>
      <c r="F46" s="27">
        <v>5</v>
      </c>
      <c r="G46" s="70"/>
      <c r="H46" s="70"/>
      <c r="I46" s="70"/>
      <c r="J46" s="27">
        <v>4</v>
      </c>
      <c r="K46" s="70"/>
      <c r="L46" s="70"/>
      <c r="M46" s="27">
        <v>8</v>
      </c>
      <c r="N46" s="27">
        <f>SUM(L46:M46)</f>
        <v>8</v>
      </c>
      <c r="O46" s="71"/>
      <c r="P46" s="71"/>
      <c r="Q46" s="71"/>
      <c r="R46" s="71"/>
      <c r="S46" s="71"/>
      <c r="T46" s="38">
        <f>(H46*3)+((F46-H46)*2)+J46</f>
        <v>14</v>
      </c>
      <c r="U46" s="39" t="str">
        <f t="shared" si="7"/>
        <v/>
      </c>
      <c r="V46" s="22">
        <v>137</v>
      </c>
      <c r="W46" s="22" t="s">
        <v>72</v>
      </c>
      <c r="X46" s="22" t="s">
        <v>73</v>
      </c>
      <c r="Y46" s="59">
        <v>350</v>
      </c>
      <c r="Z46" s="40"/>
      <c r="AA46" s="1" t="s">
        <v>104</v>
      </c>
      <c r="AB46" s="28" t="s">
        <v>105</v>
      </c>
    </row>
    <row r="47" spans="1:28" x14ac:dyDescent="0.3">
      <c r="A47" s="1" t="s">
        <v>45</v>
      </c>
      <c r="B47" s="1" t="s">
        <v>55</v>
      </c>
      <c r="C47" s="54" t="s">
        <v>38</v>
      </c>
      <c r="D47" s="1"/>
      <c r="E47" s="54">
        <v>240</v>
      </c>
      <c r="F47" s="54"/>
      <c r="G47" s="54">
        <v>69</v>
      </c>
      <c r="H47" s="54"/>
      <c r="I47" s="54"/>
      <c r="J47" s="54"/>
      <c r="K47" s="54">
        <v>41</v>
      </c>
      <c r="L47" s="54"/>
      <c r="M47" s="54"/>
      <c r="N47" s="54">
        <v>16</v>
      </c>
      <c r="O47" s="54"/>
      <c r="P47" s="54"/>
      <c r="Q47" s="54"/>
      <c r="R47" s="54">
        <v>11</v>
      </c>
      <c r="S47" s="41"/>
      <c r="T47" s="41"/>
      <c r="U47" s="39" t="str">
        <f t="shared" ref="U47" si="8">_xlfn.IFNA("",((T47+Q47+N47-R47)+(O47*2))/E47)</f>
        <v/>
      </c>
      <c r="V47" s="22">
        <v>137</v>
      </c>
      <c r="W47" s="22" t="s">
        <v>72</v>
      </c>
      <c r="X47" s="22" t="s">
        <v>73</v>
      </c>
      <c r="Y47" s="59">
        <v>350</v>
      </c>
      <c r="Z47" s="40"/>
      <c r="AA47" s="1" t="s">
        <v>104</v>
      </c>
      <c r="AB47" s="28" t="s">
        <v>105</v>
      </c>
    </row>
    <row r="48" spans="1:28" x14ac:dyDescent="0.3">
      <c r="A48" s="42" t="s">
        <v>45</v>
      </c>
      <c r="B48" s="42" t="s">
        <v>55</v>
      </c>
      <c r="C48" s="43" t="s">
        <v>39</v>
      </c>
      <c r="D48" s="42"/>
      <c r="E48" s="43">
        <f t="shared" ref="E48:T48" si="9">SUM(E35:E47)</f>
        <v>240</v>
      </c>
      <c r="F48" s="43">
        <f t="shared" si="9"/>
        <v>35</v>
      </c>
      <c r="G48" s="43">
        <f t="shared" si="9"/>
        <v>69</v>
      </c>
      <c r="H48" s="43">
        <f t="shared" si="9"/>
        <v>0</v>
      </c>
      <c r="I48" s="43">
        <f t="shared" si="9"/>
        <v>0</v>
      </c>
      <c r="J48" s="43">
        <f t="shared" si="9"/>
        <v>24</v>
      </c>
      <c r="K48" s="43">
        <f t="shared" si="9"/>
        <v>41</v>
      </c>
      <c r="L48" s="43">
        <f t="shared" si="9"/>
        <v>0</v>
      </c>
      <c r="M48" s="43">
        <f t="shared" si="9"/>
        <v>23</v>
      </c>
      <c r="N48" s="43">
        <f t="shared" si="9"/>
        <v>39</v>
      </c>
      <c r="O48" s="43">
        <f t="shared" si="9"/>
        <v>6</v>
      </c>
      <c r="P48" s="43">
        <f t="shared" si="9"/>
        <v>0</v>
      </c>
      <c r="Q48" s="43">
        <f t="shared" si="9"/>
        <v>7</v>
      </c>
      <c r="R48" s="43">
        <f t="shared" si="9"/>
        <v>11</v>
      </c>
      <c r="S48" s="43">
        <f t="shared" si="9"/>
        <v>0</v>
      </c>
      <c r="T48" s="43">
        <f t="shared" si="9"/>
        <v>94</v>
      </c>
      <c r="U48" s="44">
        <f>((T48+Q48+N48-R48)+(O48*2))/E48</f>
        <v>0.58750000000000002</v>
      </c>
      <c r="V48" s="45">
        <v>137</v>
      </c>
      <c r="W48" s="45" t="s">
        <v>72</v>
      </c>
      <c r="X48" s="45" t="s">
        <v>73</v>
      </c>
      <c r="Y48" s="60">
        <v>350</v>
      </c>
      <c r="Z48" s="46"/>
      <c r="AA48" s="42" t="s">
        <v>104</v>
      </c>
      <c r="AB48" s="63" t="s">
        <v>105</v>
      </c>
    </row>
    <row r="49" spans="1:28" x14ac:dyDescent="0.3">
      <c r="A49" s="1"/>
      <c r="B49" s="1"/>
      <c r="C49" s="1"/>
      <c r="D49" s="1"/>
      <c r="F49" s="47" t="s">
        <v>40</v>
      </c>
      <c r="G49" s="48">
        <f>F48/G48</f>
        <v>0.50724637681159424</v>
      </c>
      <c r="H49" s="27"/>
      <c r="I49" s="1"/>
      <c r="J49" s="47" t="s">
        <v>41</v>
      </c>
      <c r="K49" s="49">
        <f>J48/K48</f>
        <v>0.58536585365853655</v>
      </c>
      <c r="L49" s="1"/>
      <c r="M49" s="38" t="s">
        <v>42</v>
      </c>
      <c r="N49" s="50"/>
      <c r="P49" s="1"/>
      <c r="Q49" s="1"/>
      <c r="R49" s="1"/>
      <c r="S49" s="1"/>
      <c r="T49" s="1"/>
      <c r="U49" s="1"/>
      <c r="V49" s="22"/>
      <c r="W49" s="22"/>
      <c r="X49" s="22"/>
      <c r="Y49" s="51"/>
      <c r="Z49" s="40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1"/>
      <c r="Z50" s="40"/>
      <c r="AA50" s="1"/>
      <c r="AB50" s="1"/>
    </row>
    <row r="51" spans="1:28" x14ac:dyDescent="0.3">
      <c r="B51" s="1"/>
      <c r="C51" s="1" t="s">
        <v>233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1"/>
    </row>
    <row r="52" spans="1:28" x14ac:dyDescent="0.3">
      <c r="C52" s="1" t="s">
        <v>232</v>
      </c>
    </row>
  </sheetData>
  <sheetProtection sheet="1" objects="1" scenarios="1"/>
  <sortState xmlns:xlrd2="http://schemas.microsoft.com/office/spreadsheetml/2017/richdata2" ref="C13:D22">
    <sortCondition ref="C13:C22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12127-C0E3-4BA7-BD71-C904BFB5819D}">
  <sheetPr>
    <tabColor rgb="FF92D05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6" t="s">
        <v>266</v>
      </c>
    </row>
    <row r="2" spans="1:28" x14ac:dyDescent="0.3">
      <c r="B2" s="1"/>
      <c r="C2" s="2" t="s">
        <v>44</v>
      </c>
      <c r="D2" s="3" t="s">
        <v>71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194</v>
      </c>
      <c r="D4" s="7" t="s">
        <v>4</v>
      </c>
      <c r="E4" s="8"/>
      <c r="F4" s="5"/>
      <c r="G4" s="1"/>
      <c r="J4" s="15" t="s">
        <v>196</v>
      </c>
      <c r="K4" s="16" t="s">
        <v>44</v>
      </c>
      <c r="L4" s="17"/>
      <c r="M4" s="18"/>
      <c r="N4" s="19">
        <v>24</v>
      </c>
      <c r="O4" s="19">
        <v>19</v>
      </c>
      <c r="P4" s="19">
        <v>22</v>
      </c>
      <c r="Q4" s="19">
        <v>24</v>
      </c>
      <c r="R4" s="20"/>
      <c r="S4" s="21">
        <f>SUM(N4:R4)</f>
        <v>89</v>
      </c>
      <c r="T4" s="22">
        <v>209</v>
      </c>
    </row>
    <row r="5" spans="1:28" x14ac:dyDescent="0.3">
      <c r="B5" s="1"/>
      <c r="C5" s="6" t="s">
        <v>195</v>
      </c>
      <c r="D5" s="7" t="s">
        <v>5</v>
      </c>
      <c r="E5" s="1"/>
      <c r="F5" s="1"/>
      <c r="G5" s="1"/>
      <c r="J5" s="15" t="s">
        <v>197</v>
      </c>
      <c r="K5" s="16" t="s">
        <v>68</v>
      </c>
      <c r="L5" s="17"/>
      <c r="M5" s="18"/>
      <c r="N5" s="19">
        <v>20</v>
      </c>
      <c r="O5" s="19">
        <v>30</v>
      </c>
      <c r="P5" s="19">
        <v>21</v>
      </c>
      <c r="Q5" s="19">
        <v>23</v>
      </c>
      <c r="R5" s="20"/>
      <c r="S5" s="21">
        <f>SUM(N5:R5)</f>
        <v>94</v>
      </c>
      <c r="T5" s="22">
        <v>209</v>
      </c>
      <c r="U5" s="1"/>
      <c r="V5" s="1"/>
      <c r="W5" s="1"/>
    </row>
    <row r="6" spans="1:28" x14ac:dyDescent="0.3">
      <c r="C6" s="23">
        <v>571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212</v>
      </c>
      <c r="D7" s="7" t="s">
        <v>7</v>
      </c>
      <c r="G7" s="1"/>
      <c r="S7" s="1"/>
      <c r="T7" s="25" t="s">
        <v>8</v>
      </c>
      <c r="U7" s="1"/>
      <c r="V7" s="26">
        <v>209</v>
      </c>
      <c r="W7" s="1"/>
    </row>
    <row r="8" spans="1:28" x14ac:dyDescent="0.3">
      <c r="B8" s="1"/>
      <c r="C8" s="24" t="s">
        <v>213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55">
        <v>8.6805555555555566E-2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2" t="s">
        <v>44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10</v>
      </c>
      <c r="U11" s="1"/>
      <c r="V11" s="53">
        <v>10</v>
      </c>
      <c r="W11" s="1"/>
      <c r="X11" s="1"/>
      <c r="Y11" s="30"/>
      <c r="Z11" s="40"/>
      <c r="AA11" s="1"/>
      <c r="AB11" s="1"/>
    </row>
    <row r="12" spans="1:28" x14ac:dyDescent="0.3">
      <c r="A12" s="35" t="s">
        <v>11</v>
      </c>
      <c r="B12" s="36" t="s">
        <v>12</v>
      </c>
      <c r="C12" s="37" t="s">
        <v>13</v>
      </c>
      <c r="D12" s="37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67</v>
      </c>
      <c r="B13" s="1" t="s">
        <v>45</v>
      </c>
      <c r="C13" s="27" t="s">
        <v>49</v>
      </c>
      <c r="D13" s="37">
        <v>4</v>
      </c>
      <c r="E13" s="27">
        <v>36</v>
      </c>
      <c r="F13" s="27">
        <v>8</v>
      </c>
      <c r="G13" s="27">
        <v>17</v>
      </c>
      <c r="H13" s="27"/>
      <c r="I13" s="27"/>
      <c r="J13" s="27">
        <v>0</v>
      </c>
      <c r="K13" s="27">
        <v>0</v>
      </c>
      <c r="L13" s="27">
        <v>0</v>
      </c>
      <c r="M13" s="27">
        <v>1</v>
      </c>
      <c r="N13" s="27">
        <f t="shared" ref="N13:N24" si="0">SUM(L13:M13)</f>
        <v>1</v>
      </c>
      <c r="O13" s="27">
        <v>5</v>
      </c>
      <c r="P13" s="38">
        <v>4</v>
      </c>
      <c r="Q13" s="27">
        <v>3</v>
      </c>
      <c r="R13" s="27">
        <v>3</v>
      </c>
      <c r="S13" s="27">
        <v>0</v>
      </c>
      <c r="T13" s="27">
        <f t="shared" ref="T13:T24" si="1">(H13*3)+((F13-H13)*2)+J13</f>
        <v>16</v>
      </c>
      <c r="U13" s="39">
        <f t="shared" ref="U13:U24" si="2">IFERROR(((T13+Q13+N13-R13)+(O13*2))/E13,"")</f>
        <v>0.75</v>
      </c>
      <c r="V13" s="22">
        <v>209</v>
      </c>
      <c r="W13" s="22" t="s">
        <v>72</v>
      </c>
      <c r="X13" s="22" t="s">
        <v>79</v>
      </c>
      <c r="Y13" s="59">
        <v>571</v>
      </c>
      <c r="Z13" s="40" t="s">
        <v>198</v>
      </c>
      <c r="AA13" s="1" t="s">
        <v>74</v>
      </c>
      <c r="AB13" s="28" t="s">
        <v>199</v>
      </c>
    </row>
    <row r="14" spans="1:28" x14ac:dyDescent="0.3">
      <c r="A14" s="1" t="s">
        <v>67</v>
      </c>
      <c r="B14" s="1" t="s">
        <v>45</v>
      </c>
      <c r="C14" s="27" t="s">
        <v>51</v>
      </c>
      <c r="D14" s="37">
        <v>5</v>
      </c>
      <c r="E14" s="27">
        <v>36</v>
      </c>
      <c r="F14" s="27">
        <v>7</v>
      </c>
      <c r="G14" s="27">
        <v>13</v>
      </c>
      <c r="H14" s="27"/>
      <c r="I14" s="27"/>
      <c r="J14" s="27">
        <v>0</v>
      </c>
      <c r="K14" s="27">
        <v>0</v>
      </c>
      <c r="L14" s="27">
        <v>3</v>
      </c>
      <c r="M14" s="27">
        <v>3</v>
      </c>
      <c r="N14" s="27">
        <f t="shared" si="0"/>
        <v>6</v>
      </c>
      <c r="O14" s="38">
        <v>4</v>
      </c>
      <c r="P14" s="38">
        <v>5</v>
      </c>
      <c r="Q14" s="38">
        <v>3</v>
      </c>
      <c r="R14" s="38">
        <v>6</v>
      </c>
      <c r="S14" s="38">
        <v>0</v>
      </c>
      <c r="T14" s="38">
        <f t="shared" si="1"/>
        <v>14</v>
      </c>
      <c r="U14" s="39">
        <f t="shared" si="2"/>
        <v>0.69444444444444442</v>
      </c>
      <c r="V14" s="22">
        <v>209</v>
      </c>
      <c r="W14" s="22" t="s">
        <v>72</v>
      </c>
      <c r="X14" s="22" t="s">
        <v>79</v>
      </c>
      <c r="Y14" s="59">
        <v>571</v>
      </c>
      <c r="Z14" s="40" t="s">
        <v>198</v>
      </c>
      <c r="AA14" s="1" t="s">
        <v>74</v>
      </c>
      <c r="AB14" s="28" t="s">
        <v>199</v>
      </c>
    </row>
    <row r="15" spans="1:28" x14ac:dyDescent="0.3">
      <c r="A15" s="1" t="s">
        <v>67</v>
      </c>
      <c r="B15" s="1" t="s">
        <v>45</v>
      </c>
      <c r="C15" s="27" t="s">
        <v>217</v>
      </c>
      <c r="D15" s="37">
        <v>13</v>
      </c>
      <c r="E15" s="27">
        <v>2</v>
      </c>
      <c r="F15" s="27">
        <v>0</v>
      </c>
      <c r="G15" s="27">
        <v>0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8">
        <v>0</v>
      </c>
      <c r="P15" s="38">
        <v>3</v>
      </c>
      <c r="Q15" s="38">
        <v>0</v>
      </c>
      <c r="R15" s="38">
        <v>0</v>
      </c>
      <c r="S15" s="38">
        <v>0</v>
      </c>
      <c r="T15" s="38">
        <f t="shared" si="1"/>
        <v>0</v>
      </c>
      <c r="U15" s="39">
        <f t="shared" si="2"/>
        <v>0</v>
      </c>
      <c r="V15" s="22">
        <v>209</v>
      </c>
      <c r="W15" s="22" t="s">
        <v>72</v>
      </c>
      <c r="X15" s="22" t="s">
        <v>79</v>
      </c>
      <c r="Y15" s="59">
        <v>571</v>
      </c>
      <c r="Z15" s="40" t="s">
        <v>198</v>
      </c>
      <c r="AA15" s="1" t="s">
        <v>74</v>
      </c>
      <c r="AB15" s="28" t="s">
        <v>199</v>
      </c>
    </row>
    <row r="16" spans="1:28" x14ac:dyDescent="0.3">
      <c r="A16" s="1" t="s">
        <v>67</v>
      </c>
      <c r="B16" s="1" t="s">
        <v>45</v>
      </c>
      <c r="C16" s="27" t="s">
        <v>53</v>
      </c>
      <c r="D16" s="37">
        <v>14</v>
      </c>
      <c r="E16" s="27" t="s">
        <v>276</v>
      </c>
      <c r="F16" s="27"/>
      <c r="G16" s="27"/>
      <c r="H16" s="27"/>
      <c r="I16" s="27"/>
      <c r="J16" s="27"/>
      <c r="K16" s="27"/>
      <c r="L16" s="27"/>
      <c r="M16" s="27"/>
      <c r="N16" s="27"/>
      <c r="O16" s="38"/>
      <c r="P16" s="38"/>
      <c r="Q16" s="38"/>
      <c r="R16" s="38"/>
      <c r="S16" s="38"/>
      <c r="T16" s="38"/>
      <c r="U16" s="39" t="str">
        <f t="shared" si="2"/>
        <v/>
      </c>
      <c r="V16" s="22">
        <v>209</v>
      </c>
      <c r="W16" s="22" t="s">
        <v>72</v>
      </c>
      <c r="X16" s="22" t="s">
        <v>79</v>
      </c>
      <c r="Y16" s="59">
        <v>571</v>
      </c>
      <c r="Z16" s="40" t="s">
        <v>198</v>
      </c>
      <c r="AA16" s="1" t="s">
        <v>74</v>
      </c>
      <c r="AB16" s="28" t="s">
        <v>199</v>
      </c>
    </row>
    <row r="17" spans="1:28" x14ac:dyDescent="0.3">
      <c r="A17" s="1" t="s">
        <v>67</v>
      </c>
      <c r="B17" s="1" t="s">
        <v>45</v>
      </c>
      <c r="C17" s="27" t="s">
        <v>215</v>
      </c>
      <c r="D17" s="37">
        <v>10</v>
      </c>
      <c r="E17" s="27">
        <v>36</v>
      </c>
      <c r="F17" s="27">
        <v>4</v>
      </c>
      <c r="G17" s="27">
        <v>14</v>
      </c>
      <c r="H17" s="27"/>
      <c r="I17" s="27"/>
      <c r="J17" s="27">
        <v>3</v>
      </c>
      <c r="K17" s="27">
        <v>3</v>
      </c>
      <c r="L17" s="27">
        <v>0</v>
      </c>
      <c r="M17" s="27">
        <v>2</v>
      </c>
      <c r="N17" s="27">
        <f t="shared" si="0"/>
        <v>2</v>
      </c>
      <c r="O17" s="38">
        <v>7</v>
      </c>
      <c r="P17" s="38">
        <v>5</v>
      </c>
      <c r="Q17" s="38">
        <v>3</v>
      </c>
      <c r="R17" s="38">
        <v>2</v>
      </c>
      <c r="S17" s="38">
        <v>0</v>
      </c>
      <c r="T17" s="38">
        <f t="shared" si="1"/>
        <v>11</v>
      </c>
      <c r="U17" s="39">
        <f t="shared" si="2"/>
        <v>0.77777777777777779</v>
      </c>
      <c r="V17" s="22">
        <v>209</v>
      </c>
      <c r="W17" s="22" t="s">
        <v>72</v>
      </c>
      <c r="X17" s="22" t="s">
        <v>79</v>
      </c>
      <c r="Y17" s="59">
        <v>571</v>
      </c>
      <c r="Z17" s="40" t="s">
        <v>198</v>
      </c>
      <c r="AA17" s="1" t="s">
        <v>74</v>
      </c>
      <c r="AB17" s="28" t="s">
        <v>199</v>
      </c>
    </row>
    <row r="18" spans="1:28" x14ac:dyDescent="0.3">
      <c r="A18" s="1" t="s">
        <v>67</v>
      </c>
      <c r="B18" s="1" t="s">
        <v>45</v>
      </c>
      <c r="C18" s="27" t="s">
        <v>48</v>
      </c>
      <c r="D18" s="37">
        <v>1</v>
      </c>
      <c r="E18" s="27">
        <v>15</v>
      </c>
      <c r="F18" s="27">
        <v>4</v>
      </c>
      <c r="G18" s="27">
        <v>12</v>
      </c>
      <c r="H18" s="27">
        <v>0</v>
      </c>
      <c r="I18" s="27">
        <v>1</v>
      </c>
      <c r="J18" s="27">
        <v>0</v>
      </c>
      <c r="K18" s="27">
        <v>0</v>
      </c>
      <c r="L18" s="27">
        <v>1</v>
      </c>
      <c r="M18" s="27">
        <v>3</v>
      </c>
      <c r="N18" s="27">
        <f t="shared" si="0"/>
        <v>4</v>
      </c>
      <c r="O18" s="38">
        <v>2</v>
      </c>
      <c r="P18" s="38">
        <v>1</v>
      </c>
      <c r="Q18" s="38">
        <v>2</v>
      </c>
      <c r="R18" s="38">
        <v>2</v>
      </c>
      <c r="S18" s="38">
        <v>0</v>
      </c>
      <c r="T18" s="38">
        <f t="shared" si="1"/>
        <v>8</v>
      </c>
      <c r="U18" s="39">
        <f t="shared" si="2"/>
        <v>1.0666666666666667</v>
      </c>
      <c r="V18" s="22">
        <v>209</v>
      </c>
      <c r="W18" s="22" t="s">
        <v>72</v>
      </c>
      <c r="X18" s="22" t="s">
        <v>79</v>
      </c>
      <c r="Y18" s="59">
        <v>571</v>
      </c>
      <c r="Z18" s="40" t="s">
        <v>198</v>
      </c>
      <c r="AA18" s="1" t="s">
        <v>74</v>
      </c>
      <c r="AB18" s="28" t="s">
        <v>199</v>
      </c>
    </row>
    <row r="19" spans="1:28" x14ac:dyDescent="0.3">
      <c r="A19" s="1" t="s">
        <v>67</v>
      </c>
      <c r="B19" s="1" t="s">
        <v>45</v>
      </c>
      <c r="C19" s="27" t="s">
        <v>47</v>
      </c>
      <c r="D19" s="37">
        <v>15</v>
      </c>
      <c r="E19" s="27">
        <v>48</v>
      </c>
      <c r="F19" s="27">
        <v>4</v>
      </c>
      <c r="G19" s="27">
        <v>12</v>
      </c>
      <c r="H19" s="27"/>
      <c r="I19" s="27"/>
      <c r="J19" s="27">
        <v>0</v>
      </c>
      <c r="K19" s="27">
        <v>1</v>
      </c>
      <c r="L19" s="27">
        <v>2</v>
      </c>
      <c r="M19" s="27">
        <v>10</v>
      </c>
      <c r="N19" s="27">
        <f t="shared" si="0"/>
        <v>12</v>
      </c>
      <c r="O19" s="38">
        <v>3</v>
      </c>
      <c r="P19" s="38">
        <v>3</v>
      </c>
      <c r="Q19" s="38">
        <v>2</v>
      </c>
      <c r="R19" s="38">
        <v>2</v>
      </c>
      <c r="S19" s="38">
        <v>0</v>
      </c>
      <c r="T19" s="38">
        <f t="shared" si="1"/>
        <v>8</v>
      </c>
      <c r="U19" s="39">
        <f t="shared" si="2"/>
        <v>0.54166666666666663</v>
      </c>
      <c r="V19" s="22">
        <v>209</v>
      </c>
      <c r="W19" s="22" t="s">
        <v>72</v>
      </c>
      <c r="X19" s="22" t="s">
        <v>79</v>
      </c>
      <c r="Y19" s="59">
        <v>571</v>
      </c>
      <c r="Z19" s="40" t="s">
        <v>198</v>
      </c>
      <c r="AA19" s="1" t="s">
        <v>74</v>
      </c>
      <c r="AB19" s="28" t="s">
        <v>199</v>
      </c>
    </row>
    <row r="20" spans="1:28" x14ac:dyDescent="0.3">
      <c r="A20" s="1" t="s">
        <v>67</v>
      </c>
      <c r="B20" s="1" t="s">
        <v>45</v>
      </c>
      <c r="C20" s="27" t="s">
        <v>54</v>
      </c>
      <c r="D20" s="37">
        <v>21</v>
      </c>
      <c r="E20" s="27">
        <v>8</v>
      </c>
      <c r="F20" s="27">
        <v>0</v>
      </c>
      <c r="G20" s="27">
        <v>3</v>
      </c>
      <c r="H20" s="27"/>
      <c r="I20" s="27"/>
      <c r="J20" s="27">
        <v>0</v>
      </c>
      <c r="K20" s="27">
        <v>0</v>
      </c>
      <c r="L20" s="27">
        <v>2</v>
      </c>
      <c r="M20" s="27">
        <v>2</v>
      </c>
      <c r="N20" s="27">
        <f t="shared" si="0"/>
        <v>4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f t="shared" si="1"/>
        <v>0</v>
      </c>
      <c r="U20" s="39">
        <f t="shared" si="2"/>
        <v>0.5</v>
      </c>
      <c r="V20" s="22">
        <v>209</v>
      </c>
      <c r="W20" s="22" t="s">
        <v>72</v>
      </c>
      <c r="X20" s="22" t="s">
        <v>79</v>
      </c>
      <c r="Y20" s="59">
        <v>571</v>
      </c>
      <c r="Z20" s="40" t="s">
        <v>198</v>
      </c>
      <c r="AA20" s="1" t="s">
        <v>74</v>
      </c>
      <c r="AB20" s="28" t="s">
        <v>199</v>
      </c>
    </row>
    <row r="21" spans="1:28" x14ac:dyDescent="0.3">
      <c r="A21" s="1" t="s">
        <v>67</v>
      </c>
      <c r="B21" s="1" t="s">
        <v>45</v>
      </c>
      <c r="C21" s="27" t="s">
        <v>214</v>
      </c>
      <c r="D21" s="37">
        <v>20</v>
      </c>
      <c r="E21" s="27">
        <v>11</v>
      </c>
      <c r="F21" s="27">
        <v>5</v>
      </c>
      <c r="G21" s="27">
        <v>8</v>
      </c>
      <c r="H21" s="27"/>
      <c r="I21" s="27"/>
      <c r="J21" s="27">
        <v>0</v>
      </c>
      <c r="K21" s="27">
        <v>0</v>
      </c>
      <c r="L21" s="27">
        <v>2</v>
      </c>
      <c r="M21" s="27">
        <v>1</v>
      </c>
      <c r="N21" s="27">
        <f t="shared" si="0"/>
        <v>3</v>
      </c>
      <c r="O21" s="38">
        <v>1</v>
      </c>
      <c r="P21" s="54">
        <v>6</v>
      </c>
      <c r="Q21" s="38">
        <v>1</v>
      </c>
      <c r="R21" s="38">
        <v>3</v>
      </c>
      <c r="S21" s="38">
        <v>0</v>
      </c>
      <c r="T21" s="38">
        <f t="shared" si="1"/>
        <v>10</v>
      </c>
      <c r="U21" s="39">
        <f t="shared" si="2"/>
        <v>1.1818181818181819</v>
      </c>
      <c r="V21" s="22">
        <v>209</v>
      </c>
      <c r="W21" s="22" t="s">
        <v>72</v>
      </c>
      <c r="X21" s="22" t="s">
        <v>79</v>
      </c>
      <c r="Y21" s="59">
        <v>571</v>
      </c>
      <c r="Z21" s="40" t="s">
        <v>198</v>
      </c>
      <c r="AA21" s="1" t="s">
        <v>74</v>
      </c>
      <c r="AB21" s="28" t="s">
        <v>199</v>
      </c>
    </row>
    <row r="22" spans="1:28" x14ac:dyDescent="0.3">
      <c r="A22" s="1" t="s">
        <v>67</v>
      </c>
      <c r="B22" s="1" t="s">
        <v>45</v>
      </c>
      <c r="C22" s="27" t="s">
        <v>253</v>
      </c>
      <c r="D22" s="69"/>
      <c r="E22" s="27" t="s">
        <v>276</v>
      </c>
      <c r="F22" s="27"/>
      <c r="G22" s="27"/>
      <c r="H22" s="27"/>
      <c r="I22" s="27"/>
      <c r="J22" s="27"/>
      <c r="K22" s="27"/>
      <c r="L22" s="27"/>
      <c r="M22" s="27"/>
      <c r="N22" s="27"/>
      <c r="O22" s="38"/>
      <c r="P22" s="54"/>
      <c r="Q22" s="38"/>
      <c r="R22" s="38"/>
      <c r="S22" s="38"/>
      <c r="T22" s="38"/>
      <c r="U22" s="39"/>
      <c r="V22" s="22">
        <v>209</v>
      </c>
      <c r="W22" s="22" t="s">
        <v>72</v>
      </c>
      <c r="X22" s="22" t="s">
        <v>79</v>
      </c>
      <c r="Y22" s="59">
        <v>571</v>
      </c>
      <c r="Z22" s="40" t="s">
        <v>198</v>
      </c>
      <c r="AA22" s="1" t="s">
        <v>74</v>
      </c>
      <c r="AB22" s="28" t="s">
        <v>199</v>
      </c>
    </row>
    <row r="23" spans="1:28" x14ac:dyDescent="0.3">
      <c r="A23" s="1" t="s">
        <v>67</v>
      </c>
      <c r="B23" s="1" t="s">
        <v>45</v>
      </c>
      <c r="C23" s="27" t="s">
        <v>50</v>
      </c>
      <c r="D23" s="37">
        <v>11</v>
      </c>
      <c r="E23" s="27" t="s">
        <v>276</v>
      </c>
      <c r="F23" s="27"/>
      <c r="G23" s="27"/>
      <c r="H23" s="27"/>
      <c r="I23" s="27"/>
      <c r="J23" s="27"/>
      <c r="K23" s="27"/>
      <c r="L23" s="27"/>
      <c r="M23" s="27"/>
      <c r="N23" s="27"/>
      <c r="O23" s="38"/>
      <c r="P23" s="54"/>
      <c r="Q23" s="38"/>
      <c r="R23" s="38"/>
      <c r="S23" s="38"/>
      <c r="T23" s="38"/>
      <c r="U23" s="39"/>
      <c r="V23" s="22">
        <v>209</v>
      </c>
      <c r="W23" s="22" t="s">
        <v>72</v>
      </c>
      <c r="X23" s="22" t="s">
        <v>79</v>
      </c>
      <c r="Y23" s="59">
        <v>571</v>
      </c>
      <c r="Z23" s="40" t="s">
        <v>198</v>
      </c>
      <c r="AA23" s="1" t="s">
        <v>74</v>
      </c>
      <c r="AB23" s="28" t="s">
        <v>199</v>
      </c>
    </row>
    <row r="24" spans="1:28" x14ac:dyDescent="0.3">
      <c r="A24" s="1" t="s">
        <v>67</v>
      </c>
      <c r="B24" s="1" t="s">
        <v>45</v>
      </c>
      <c r="C24" s="27" t="s">
        <v>46</v>
      </c>
      <c r="D24" s="37">
        <v>12</v>
      </c>
      <c r="E24" s="27">
        <v>48</v>
      </c>
      <c r="F24" s="27">
        <v>9</v>
      </c>
      <c r="G24" s="27">
        <v>17</v>
      </c>
      <c r="H24" s="27"/>
      <c r="I24" s="27"/>
      <c r="J24" s="27">
        <v>4</v>
      </c>
      <c r="K24" s="27">
        <v>4</v>
      </c>
      <c r="L24" s="27">
        <v>1</v>
      </c>
      <c r="M24" s="27">
        <v>5</v>
      </c>
      <c r="N24" s="27">
        <f t="shared" si="0"/>
        <v>6</v>
      </c>
      <c r="O24" s="38">
        <v>2</v>
      </c>
      <c r="P24" s="38">
        <v>3</v>
      </c>
      <c r="Q24" s="38">
        <v>5</v>
      </c>
      <c r="R24" s="38">
        <v>3</v>
      </c>
      <c r="S24" s="38">
        <v>0</v>
      </c>
      <c r="T24" s="38">
        <f t="shared" si="1"/>
        <v>22</v>
      </c>
      <c r="U24" s="39">
        <f t="shared" si="2"/>
        <v>0.70833333333333337</v>
      </c>
      <c r="V24" s="22">
        <v>209</v>
      </c>
      <c r="W24" s="22" t="s">
        <v>72</v>
      </c>
      <c r="X24" s="22" t="s">
        <v>79</v>
      </c>
      <c r="Y24" s="59">
        <v>571</v>
      </c>
      <c r="Z24" s="40" t="s">
        <v>198</v>
      </c>
      <c r="AA24" s="1" t="s">
        <v>74</v>
      </c>
      <c r="AB24" s="28" t="s">
        <v>199</v>
      </c>
    </row>
    <row r="25" spans="1:28" x14ac:dyDescent="0.3">
      <c r="A25" s="1" t="s">
        <v>67</v>
      </c>
      <c r="B25" s="1" t="s">
        <v>45</v>
      </c>
      <c r="C25" s="54" t="s">
        <v>38</v>
      </c>
      <c r="D25" s="3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38"/>
      <c r="P25" s="38"/>
      <c r="Q25" s="38"/>
      <c r="R25" s="38"/>
      <c r="S25" s="38"/>
      <c r="T25" s="38"/>
      <c r="U25" s="39"/>
      <c r="V25" s="22">
        <v>209</v>
      </c>
      <c r="W25" s="22" t="s">
        <v>72</v>
      </c>
      <c r="X25" s="22" t="s">
        <v>79</v>
      </c>
      <c r="Y25" s="59">
        <v>571</v>
      </c>
      <c r="Z25" s="40" t="s">
        <v>198</v>
      </c>
      <c r="AA25" s="1" t="s">
        <v>74</v>
      </c>
      <c r="AB25" s="28" t="s">
        <v>199</v>
      </c>
    </row>
    <row r="26" spans="1:28" x14ac:dyDescent="0.3">
      <c r="A26" s="42" t="s">
        <v>67</v>
      </c>
      <c r="B26" s="42" t="s">
        <v>45</v>
      </c>
      <c r="C26" s="43" t="s">
        <v>39</v>
      </c>
      <c r="D26" s="42"/>
      <c r="E26" s="43">
        <f t="shared" ref="E26:T26" si="3">SUM(E13:E24)</f>
        <v>240</v>
      </c>
      <c r="F26" s="43">
        <f t="shared" si="3"/>
        <v>41</v>
      </c>
      <c r="G26" s="43">
        <f t="shared" si="3"/>
        <v>96</v>
      </c>
      <c r="H26" s="43">
        <f t="shared" si="3"/>
        <v>0</v>
      </c>
      <c r="I26" s="43">
        <f t="shared" si="3"/>
        <v>1</v>
      </c>
      <c r="J26" s="43">
        <f t="shared" si="3"/>
        <v>7</v>
      </c>
      <c r="K26" s="43">
        <f t="shared" si="3"/>
        <v>8</v>
      </c>
      <c r="L26" s="43">
        <f t="shared" si="3"/>
        <v>11</v>
      </c>
      <c r="M26" s="43">
        <f t="shared" si="3"/>
        <v>27</v>
      </c>
      <c r="N26" s="43">
        <f t="shared" si="3"/>
        <v>38</v>
      </c>
      <c r="O26" s="43">
        <f t="shared" si="3"/>
        <v>24</v>
      </c>
      <c r="P26" s="43">
        <f t="shared" si="3"/>
        <v>30</v>
      </c>
      <c r="Q26" s="43">
        <f t="shared" si="3"/>
        <v>19</v>
      </c>
      <c r="R26" s="43">
        <f t="shared" si="3"/>
        <v>21</v>
      </c>
      <c r="S26" s="43">
        <f t="shared" si="3"/>
        <v>0</v>
      </c>
      <c r="T26" s="43">
        <f t="shared" si="3"/>
        <v>89</v>
      </c>
      <c r="U26" s="44">
        <f>((T26+Q26+N26-R26)+(O26*2))/E26</f>
        <v>0.72083333333333333</v>
      </c>
      <c r="V26" s="45">
        <v>209</v>
      </c>
      <c r="W26" s="45" t="s">
        <v>72</v>
      </c>
      <c r="X26" s="45" t="s">
        <v>79</v>
      </c>
      <c r="Y26" s="60">
        <v>571</v>
      </c>
      <c r="Z26" s="64" t="s">
        <v>268</v>
      </c>
      <c r="AA26" s="42" t="s">
        <v>74</v>
      </c>
      <c r="AB26" s="62" t="s">
        <v>199</v>
      </c>
    </row>
    <row r="27" spans="1:28" x14ac:dyDescent="0.3">
      <c r="A27" s="1"/>
      <c r="B27" s="1"/>
      <c r="C27" s="1"/>
      <c r="D27" s="1"/>
      <c r="F27" s="47" t="s">
        <v>40</v>
      </c>
      <c r="G27" s="48">
        <f>F26/G26</f>
        <v>0.42708333333333331</v>
      </c>
      <c r="H27" s="27"/>
      <c r="I27" s="1"/>
      <c r="J27" s="47" t="s">
        <v>41</v>
      </c>
      <c r="K27" s="49">
        <f>J26/K26</f>
        <v>0.875</v>
      </c>
      <c r="L27" s="1"/>
      <c r="M27" s="38" t="s">
        <v>42</v>
      </c>
      <c r="N27" s="50">
        <v>11</v>
      </c>
      <c r="P27" s="1"/>
      <c r="Q27" s="1"/>
      <c r="R27" s="1"/>
      <c r="S27" s="1"/>
      <c r="T27" s="1"/>
      <c r="U27" s="1"/>
      <c r="V27" s="22"/>
      <c r="W27" s="22"/>
      <c r="X27" s="22"/>
      <c r="Y27" s="51"/>
      <c r="Z27" s="40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1"/>
      <c r="Z28" s="40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1"/>
      <c r="Z29" s="40"/>
      <c r="AA29" s="1"/>
      <c r="AB29" s="1"/>
    </row>
    <row r="30" spans="1:28" x14ac:dyDescent="0.3">
      <c r="A30" s="1"/>
      <c r="B30" s="1"/>
      <c r="C30" s="5"/>
      <c r="V30" s="22"/>
      <c r="W30" s="22"/>
      <c r="X30" s="22"/>
      <c r="Y30" s="51"/>
      <c r="Z30" s="40"/>
      <c r="AA30" s="1"/>
      <c r="AB30" s="1"/>
    </row>
    <row r="31" spans="1:28" x14ac:dyDescent="0.3">
      <c r="A31" s="1"/>
      <c r="B31" s="1"/>
      <c r="C31" s="5"/>
      <c r="V31" s="22"/>
      <c r="W31" s="22"/>
      <c r="X31" s="22"/>
      <c r="Y31" s="5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1"/>
      <c r="Z32" s="40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1"/>
      <c r="Z33" s="40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1"/>
      <c r="Z34" s="40"/>
      <c r="AA34" s="1"/>
      <c r="AB34" s="1"/>
    </row>
    <row r="35" spans="1:28" x14ac:dyDescent="0.3">
      <c r="B35" s="1"/>
      <c r="C35" s="31" t="s">
        <v>68</v>
      </c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7" t="s">
        <v>10</v>
      </c>
      <c r="U35" s="1"/>
      <c r="V35" s="34">
        <v>13</v>
      </c>
    </row>
    <row r="36" spans="1:28" x14ac:dyDescent="0.3">
      <c r="A36" s="35" t="s">
        <v>11</v>
      </c>
      <c r="B36" s="36" t="s">
        <v>12</v>
      </c>
      <c r="C36" s="37" t="s">
        <v>13</v>
      </c>
      <c r="D36" s="37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67</v>
      </c>
      <c r="C37" s="27" t="s">
        <v>218</v>
      </c>
      <c r="D37" s="37">
        <v>31</v>
      </c>
      <c r="E37" s="27" t="s">
        <v>267</v>
      </c>
      <c r="F37" s="27"/>
      <c r="G37" s="27"/>
      <c r="H37" s="27"/>
      <c r="I37" s="27"/>
      <c r="J37" s="27"/>
      <c r="K37" s="27"/>
      <c r="L37" s="27"/>
      <c r="M37" s="27"/>
      <c r="N37" s="27"/>
      <c r="O37" s="38"/>
      <c r="P37" s="38"/>
      <c r="Q37" s="38"/>
      <c r="R37" s="38"/>
      <c r="S37" s="38"/>
      <c r="T37" s="27"/>
      <c r="U37" s="39" t="str">
        <f t="shared" ref="U37:U47" si="4">IFERROR(((T37+Q37+N37-R37)+(O37*2))/E37,"")</f>
        <v/>
      </c>
      <c r="V37" s="22">
        <v>209</v>
      </c>
      <c r="W37" s="22" t="s">
        <v>78</v>
      </c>
      <c r="X37" s="22" t="s">
        <v>73</v>
      </c>
      <c r="Y37" s="59">
        <v>571</v>
      </c>
      <c r="Z37" s="40"/>
      <c r="AA37" s="1" t="s">
        <v>176</v>
      </c>
      <c r="AB37" s="28" t="s">
        <v>200</v>
      </c>
    </row>
    <row r="38" spans="1:28" x14ac:dyDescent="0.3">
      <c r="A38" s="1" t="s">
        <v>45</v>
      </c>
      <c r="B38" s="1" t="s">
        <v>67</v>
      </c>
      <c r="C38" s="27" t="s">
        <v>201</v>
      </c>
      <c r="D38" s="37">
        <v>15</v>
      </c>
      <c r="E38" s="27">
        <v>37</v>
      </c>
      <c r="F38" s="27">
        <v>8</v>
      </c>
      <c r="G38" s="27">
        <v>18</v>
      </c>
      <c r="H38" s="27"/>
      <c r="I38" s="27"/>
      <c r="J38" s="27">
        <v>6</v>
      </c>
      <c r="K38" s="27">
        <v>10</v>
      </c>
      <c r="L38" s="27">
        <v>2</v>
      </c>
      <c r="M38" s="27">
        <v>0</v>
      </c>
      <c r="N38" s="27">
        <f t="shared" ref="N38:N47" si="5">SUM(L38:M38)</f>
        <v>2</v>
      </c>
      <c r="O38" s="27">
        <v>2</v>
      </c>
      <c r="P38" s="38">
        <v>3</v>
      </c>
      <c r="Q38" s="27">
        <v>4</v>
      </c>
      <c r="R38" s="27">
        <v>4</v>
      </c>
      <c r="S38" s="27">
        <v>0</v>
      </c>
      <c r="T38" s="27">
        <f t="shared" ref="T38:T47" si="6">+(F38*2)+J38</f>
        <v>22</v>
      </c>
      <c r="U38" s="39">
        <f t="shared" si="4"/>
        <v>0.7567567567567568</v>
      </c>
      <c r="V38" s="22">
        <v>209</v>
      </c>
      <c r="W38" s="22" t="s">
        <v>78</v>
      </c>
      <c r="X38" s="22" t="s">
        <v>73</v>
      </c>
      <c r="Y38" s="59">
        <v>571</v>
      </c>
      <c r="Z38" s="40"/>
      <c r="AA38" s="1" t="s">
        <v>176</v>
      </c>
      <c r="AB38" s="28" t="s">
        <v>200</v>
      </c>
    </row>
    <row r="39" spans="1:28" x14ac:dyDescent="0.3">
      <c r="A39" s="1" t="s">
        <v>45</v>
      </c>
      <c r="B39" s="1" t="s">
        <v>67</v>
      </c>
      <c r="C39" s="27" t="s">
        <v>202</v>
      </c>
      <c r="D39" s="37">
        <v>10</v>
      </c>
      <c r="E39" s="27">
        <v>6</v>
      </c>
      <c r="F39" s="27">
        <v>0</v>
      </c>
      <c r="G39" s="27">
        <v>0</v>
      </c>
      <c r="H39" s="27"/>
      <c r="I39" s="27"/>
      <c r="J39" s="27">
        <v>1</v>
      </c>
      <c r="K39" s="27">
        <v>2</v>
      </c>
      <c r="L39" s="27">
        <v>0</v>
      </c>
      <c r="M39" s="27">
        <v>0</v>
      </c>
      <c r="N39" s="27">
        <f t="shared" si="5"/>
        <v>0</v>
      </c>
      <c r="O39" s="38">
        <v>1</v>
      </c>
      <c r="P39" s="38">
        <v>0</v>
      </c>
      <c r="Q39" s="38">
        <v>3</v>
      </c>
      <c r="R39" s="38">
        <v>3</v>
      </c>
      <c r="S39" s="38">
        <v>0</v>
      </c>
      <c r="T39" s="27">
        <f t="shared" si="6"/>
        <v>1</v>
      </c>
      <c r="U39" s="39">
        <f t="shared" si="4"/>
        <v>0.5</v>
      </c>
      <c r="V39" s="22">
        <v>209</v>
      </c>
      <c r="W39" s="22" t="s">
        <v>78</v>
      </c>
      <c r="X39" s="22" t="s">
        <v>73</v>
      </c>
      <c r="Y39" s="59">
        <v>571</v>
      </c>
      <c r="Z39" s="40"/>
      <c r="AA39" s="1" t="s">
        <v>176</v>
      </c>
      <c r="AB39" s="28" t="s">
        <v>200</v>
      </c>
    </row>
    <row r="40" spans="1:28" x14ac:dyDescent="0.3">
      <c r="A40" s="1" t="s">
        <v>45</v>
      </c>
      <c r="B40" s="1" t="s">
        <v>67</v>
      </c>
      <c r="C40" s="27" t="s">
        <v>203</v>
      </c>
      <c r="D40" s="37">
        <v>25</v>
      </c>
      <c r="E40" s="27" t="s">
        <v>216</v>
      </c>
      <c r="F40" s="27"/>
      <c r="G40" s="27"/>
      <c r="H40" s="27"/>
      <c r="I40" s="27"/>
      <c r="J40" s="27"/>
      <c r="K40" s="27"/>
      <c r="L40" s="27"/>
      <c r="M40" s="27"/>
      <c r="N40" s="27"/>
      <c r="O40" s="38"/>
      <c r="P40" s="38"/>
      <c r="Q40" s="38"/>
      <c r="R40" s="38"/>
      <c r="S40" s="38"/>
      <c r="T40" s="27"/>
      <c r="U40" s="39" t="str">
        <f t="shared" si="4"/>
        <v/>
      </c>
      <c r="V40" s="22">
        <v>209</v>
      </c>
      <c r="W40" s="22" t="s">
        <v>78</v>
      </c>
      <c r="X40" s="22" t="s">
        <v>73</v>
      </c>
      <c r="Y40" s="59">
        <v>571</v>
      </c>
      <c r="Z40" s="40"/>
      <c r="AA40" s="1" t="s">
        <v>176</v>
      </c>
      <c r="AB40" s="28" t="s">
        <v>200</v>
      </c>
    </row>
    <row r="41" spans="1:28" x14ac:dyDescent="0.3">
      <c r="A41" s="1" t="s">
        <v>45</v>
      </c>
      <c r="B41" s="1" t="s">
        <v>67</v>
      </c>
      <c r="C41" s="27" t="s">
        <v>204</v>
      </c>
      <c r="D41" s="37">
        <v>8</v>
      </c>
      <c r="E41" s="27">
        <v>13</v>
      </c>
      <c r="F41" s="27">
        <v>1</v>
      </c>
      <c r="G41" s="27">
        <v>5</v>
      </c>
      <c r="H41" s="27"/>
      <c r="I41" s="27"/>
      <c r="J41" s="27">
        <v>0</v>
      </c>
      <c r="K41" s="27">
        <v>0</v>
      </c>
      <c r="L41" s="27">
        <v>0</v>
      </c>
      <c r="M41" s="27">
        <v>1</v>
      </c>
      <c r="N41" s="27">
        <f t="shared" si="5"/>
        <v>1</v>
      </c>
      <c r="O41" s="38">
        <v>3</v>
      </c>
      <c r="P41" s="38">
        <v>0</v>
      </c>
      <c r="Q41" s="38">
        <v>0</v>
      </c>
      <c r="R41" s="38">
        <v>0</v>
      </c>
      <c r="S41" s="38">
        <v>0</v>
      </c>
      <c r="T41" s="27">
        <f t="shared" si="6"/>
        <v>2</v>
      </c>
      <c r="U41" s="39">
        <f t="shared" si="4"/>
        <v>0.69230769230769229</v>
      </c>
      <c r="V41" s="22">
        <v>209</v>
      </c>
      <c r="W41" s="22" t="s">
        <v>78</v>
      </c>
      <c r="X41" s="22" t="s">
        <v>73</v>
      </c>
      <c r="Y41" s="59">
        <v>571</v>
      </c>
      <c r="Z41" s="40"/>
      <c r="AA41" s="1" t="s">
        <v>176</v>
      </c>
      <c r="AB41" s="28" t="s">
        <v>200</v>
      </c>
    </row>
    <row r="42" spans="1:28" x14ac:dyDescent="0.3">
      <c r="A42" s="1" t="s">
        <v>45</v>
      </c>
      <c r="B42" s="1" t="s">
        <v>67</v>
      </c>
      <c r="C42" s="27" t="s">
        <v>205</v>
      </c>
      <c r="D42" s="37">
        <v>6</v>
      </c>
      <c r="E42" s="27">
        <v>26</v>
      </c>
      <c r="F42" s="27">
        <v>7</v>
      </c>
      <c r="G42" s="27">
        <v>9</v>
      </c>
      <c r="H42" s="27"/>
      <c r="I42" s="27"/>
      <c r="J42" s="27">
        <v>2</v>
      </c>
      <c r="K42" s="27">
        <v>6</v>
      </c>
      <c r="L42" s="27">
        <v>2</v>
      </c>
      <c r="M42" s="27">
        <v>4</v>
      </c>
      <c r="N42" s="27">
        <f t="shared" si="5"/>
        <v>6</v>
      </c>
      <c r="O42" s="38">
        <v>3</v>
      </c>
      <c r="P42" s="54">
        <v>6</v>
      </c>
      <c r="Q42" s="38">
        <v>1</v>
      </c>
      <c r="R42" s="38">
        <v>6</v>
      </c>
      <c r="S42" s="38">
        <v>0</v>
      </c>
      <c r="T42" s="27">
        <f t="shared" si="6"/>
        <v>16</v>
      </c>
      <c r="U42" s="39">
        <f t="shared" si="4"/>
        <v>0.88461538461538458</v>
      </c>
      <c r="V42" s="22">
        <v>209</v>
      </c>
      <c r="W42" s="22" t="s">
        <v>78</v>
      </c>
      <c r="X42" s="22" t="s">
        <v>73</v>
      </c>
      <c r="Y42" s="59">
        <v>571</v>
      </c>
      <c r="Z42" s="40"/>
      <c r="AA42" s="1" t="s">
        <v>176</v>
      </c>
      <c r="AB42" s="28" t="s">
        <v>200</v>
      </c>
    </row>
    <row r="43" spans="1:28" x14ac:dyDescent="0.3">
      <c r="A43" s="1" t="s">
        <v>45</v>
      </c>
      <c r="B43" s="1" t="s">
        <v>67</v>
      </c>
      <c r="C43" s="27" t="s">
        <v>206</v>
      </c>
      <c r="D43" s="37">
        <v>22</v>
      </c>
      <c r="E43" s="27">
        <v>27</v>
      </c>
      <c r="F43" s="27">
        <v>2</v>
      </c>
      <c r="G43" s="27">
        <v>7</v>
      </c>
      <c r="H43" s="27"/>
      <c r="I43" s="27"/>
      <c r="J43" s="27">
        <v>4</v>
      </c>
      <c r="K43" s="27">
        <v>5</v>
      </c>
      <c r="L43" s="27">
        <v>1</v>
      </c>
      <c r="M43" s="27">
        <v>6</v>
      </c>
      <c r="N43" s="27">
        <f t="shared" si="5"/>
        <v>7</v>
      </c>
      <c r="O43" s="38">
        <v>4</v>
      </c>
      <c r="P43" s="38">
        <v>5</v>
      </c>
      <c r="Q43" s="38">
        <v>1</v>
      </c>
      <c r="R43" s="38">
        <v>5</v>
      </c>
      <c r="S43" s="38">
        <v>0</v>
      </c>
      <c r="T43" s="27">
        <f t="shared" si="6"/>
        <v>8</v>
      </c>
      <c r="U43" s="39">
        <f t="shared" si="4"/>
        <v>0.70370370370370372</v>
      </c>
      <c r="V43" s="22">
        <v>209</v>
      </c>
      <c r="W43" s="22" t="s">
        <v>78</v>
      </c>
      <c r="X43" s="22" t="s">
        <v>73</v>
      </c>
      <c r="Y43" s="59">
        <v>571</v>
      </c>
      <c r="Z43" s="40"/>
      <c r="AA43" s="1" t="s">
        <v>176</v>
      </c>
      <c r="AB43" s="28" t="s">
        <v>200</v>
      </c>
    </row>
    <row r="44" spans="1:28" x14ac:dyDescent="0.3">
      <c r="A44" s="1" t="s">
        <v>45</v>
      </c>
      <c r="B44" s="1" t="s">
        <v>67</v>
      </c>
      <c r="C44" s="27" t="s">
        <v>207</v>
      </c>
      <c r="D44" s="37">
        <v>28</v>
      </c>
      <c r="E44" s="27">
        <v>45</v>
      </c>
      <c r="F44" s="27">
        <v>10</v>
      </c>
      <c r="G44" s="27">
        <v>21</v>
      </c>
      <c r="H44" s="27"/>
      <c r="I44" s="27"/>
      <c r="J44" s="27">
        <v>0</v>
      </c>
      <c r="K44" s="27">
        <v>1</v>
      </c>
      <c r="L44" s="27">
        <v>5</v>
      </c>
      <c r="M44" s="27">
        <v>13</v>
      </c>
      <c r="N44" s="27">
        <f t="shared" si="5"/>
        <v>18</v>
      </c>
      <c r="O44" s="38">
        <v>1</v>
      </c>
      <c r="P44" s="38">
        <v>2</v>
      </c>
      <c r="Q44" s="38">
        <v>1</v>
      </c>
      <c r="R44" s="38">
        <v>2</v>
      </c>
      <c r="S44" s="38">
        <v>0</v>
      </c>
      <c r="T44" s="27">
        <f t="shared" si="6"/>
        <v>20</v>
      </c>
      <c r="U44" s="39">
        <f t="shared" si="4"/>
        <v>0.8666666666666667</v>
      </c>
      <c r="V44" s="22">
        <v>209</v>
      </c>
      <c r="W44" s="22" t="s">
        <v>78</v>
      </c>
      <c r="X44" s="22" t="s">
        <v>73</v>
      </c>
      <c r="Y44" s="59">
        <v>571</v>
      </c>
      <c r="Z44" s="40"/>
      <c r="AA44" s="1" t="s">
        <v>176</v>
      </c>
      <c r="AB44" s="28" t="s">
        <v>200</v>
      </c>
    </row>
    <row r="45" spans="1:28" x14ac:dyDescent="0.3">
      <c r="A45" s="1" t="s">
        <v>45</v>
      </c>
      <c r="B45" s="1" t="s">
        <v>67</v>
      </c>
      <c r="C45" s="27" t="s">
        <v>208</v>
      </c>
      <c r="D45" s="37">
        <v>32</v>
      </c>
      <c r="E45" s="27">
        <v>27</v>
      </c>
      <c r="F45" s="27">
        <v>1</v>
      </c>
      <c r="G45" s="27">
        <v>4</v>
      </c>
      <c r="H45" s="27"/>
      <c r="I45" s="27"/>
      <c r="J45" s="27">
        <v>4</v>
      </c>
      <c r="K45" s="27">
        <v>8</v>
      </c>
      <c r="L45" s="27">
        <v>1</v>
      </c>
      <c r="M45" s="27">
        <v>3</v>
      </c>
      <c r="N45" s="27">
        <f t="shared" si="5"/>
        <v>4</v>
      </c>
      <c r="O45" s="38">
        <v>3</v>
      </c>
      <c r="P45" s="38">
        <v>1</v>
      </c>
      <c r="Q45" s="38">
        <v>2</v>
      </c>
      <c r="R45" s="38">
        <v>4</v>
      </c>
      <c r="S45" s="38">
        <v>0</v>
      </c>
      <c r="T45" s="27">
        <f t="shared" si="6"/>
        <v>6</v>
      </c>
      <c r="U45" s="39">
        <f t="shared" si="4"/>
        <v>0.51851851851851849</v>
      </c>
      <c r="V45" s="22">
        <v>209</v>
      </c>
      <c r="W45" s="22" t="s">
        <v>78</v>
      </c>
      <c r="X45" s="22" t="s">
        <v>73</v>
      </c>
      <c r="Y45" s="59">
        <v>571</v>
      </c>
      <c r="Z45" s="40"/>
      <c r="AA45" s="1" t="s">
        <v>176</v>
      </c>
      <c r="AB45" s="28" t="s">
        <v>200</v>
      </c>
    </row>
    <row r="46" spans="1:28" x14ac:dyDescent="0.3">
      <c r="A46" s="1" t="s">
        <v>45</v>
      </c>
      <c r="B46" s="1" t="s">
        <v>67</v>
      </c>
      <c r="C46" s="27" t="s">
        <v>209</v>
      </c>
      <c r="D46" s="37">
        <v>1</v>
      </c>
      <c r="E46" s="27">
        <v>33</v>
      </c>
      <c r="F46" s="27">
        <v>2</v>
      </c>
      <c r="G46" s="27">
        <v>7</v>
      </c>
      <c r="H46" s="27"/>
      <c r="I46" s="27"/>
      <c r="J46" s="27">
        <v>2</v>
      </c>
      <c r="K46" s="27">
        <v>2</v>
      </c>
      <c r="L46" s="27">
        <v>1</v>
      </c>
      <c r="M46" s="27">
        <v>6</v>
      </c>
      <c r="N46" s="27">
        <f t="shared" si="5"/>
        <v>7</v>
      </c>
      <c r="O46" s="38">
        <v>6</v>
      </c>
      <c r="P46" s="38">
        <v>2</v>
      </c>
      <c r="Q46" s="38">
        <v>2</v>
      </c>
      <c r="R46" s="38">
        <v>4</v>
      </c>
      <c r="S46" s="38">
        <v>0</v>
      </c>
      <c r="T46" s="27">
        <f t="shared" si="6"/>
        <v>6</v>
      </c>
      <c r="U46" s="39">
        <f t="shared" si="4"/>
        <v>0.69696969696969702</v>
      </c>
      <c r="V46" s="22">
        <v>209</v>
      </c>
      <c r="W46" s="22" t="s">
        <v>78</v>
      </c>
      <c r="X46" s="22" t="s">
        <v>73</v>
      </c>
      <c r="Y46" s="59">
        <v>571</v>
      </c>
      <c r="Z46" s="40"/>
      <c r="AA46" s="1" t="s">
        <v>176</v>
      </c>
      <c r="AB46" s="28" t="s">
        <v>200</v>
      </c>
    </row>
    <row r="47" spans="1:28" x14ac:dyDescent="0.3">
      <c r="A47" s="1" t="s">
        <v>45</v>
      </c>
      <c r="B47" s="1" t="s">
        <v>67</v>
      </c>
      <c r="C47" s="27" t="s">
        <v>210</v>
      </c>
      <c r="D47" s="37">
        <v>30</v>
      </c>
      <c r="E47" s="27">
        <v>26</v>
      </c>
      <c r="F47" s="27">
        <v>3</v>
      </c>
      <c r="G47" s="27">
        <v>8</v>
      </c>
      <c r="H47" s="27"/>
      <c r="I47" s="27"/>
      <c r="J47" s="27">
        <v>7</v>
      </c>
      <c r="K47" s="27">
        <v>9</v>
      </c>
      <c r="L47" s="27">
        <v>6</v>
      </c>
      <c r="M47" s="27">
        <v>2</v>
      </c>
      <c r="N47" s="27">
        <f t="shared" si="5"/>
        <v>8</v>
      </c>
      <c r="O47" s="38">
        <v>0</v>
      </c>
      <c r="P47" s="38">
        <v>0</v>
      </c>
      <c r="Q47" s="38">
        <v>2</v>
      </c>
      <c r="R47" s="38">
        <v>5</v>
      </c>
      <c r="S47" s="38">
        <v>0</v>
      </c>
      <c r="T47" s="27">
        <f t="shared" si="6"/>
        <v>13</v>
      </c>
      <c r="U47" s="39">
        <f t="shared" si="4"/>
        <v>0.69230769230769229</v>
      </c>
      <c r="V47" s="22">
        <v>209</v>
      </c>
      <c r="W47" s="22" t="s">
        <v>78</v>
      </c>
      <c r="X47" s="22" t="s">
        <v>73</v>
      </c>
      <c r="Y47" s="59">
        <v>571</v>
      </c>
      <c r="Z47" s="40"/>
      <c r="AA47" s="1" t="s">
        <v>176</v>
      </c>
      <c r="AB47" s="28" t="s">
        <v>200</v>
      </c>
    </row>
    <row r="48" spans="1:28" x14ac:dyDescent="0.3">
      <c r="A48" s="1" t="s">
        <v>45</v>
      </c>
      <c r="B48" s="1" t="s">
        <v>67</v>
      </c>
      <c r="C48" s="54" t="s">
        <v>38</v>
      </c>
      <c r="D48" s="3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38"/>
      <c r="P48" s="38"/>
      <c r="Q48" s="38"/>
      <c r="R48" s="38"/>
      <c r="S48" s="38"/>
      <c r="T48" s="27"/>
      <c r="U48" s="39"/>
      <c r="V48" s="22">
        <v>209</v>
      </c>
      <c r="W48" s="22" t="s">
        <v>78</v>
      </c>
      <c r="X48" s="22" t="s">
        <v>73</v>
      </c>
      <c r="Y48" s="59">
        <v>571</v>
      </c>
      <c r="Z48" s="40"/>
      <c r="AA48" s="1" t="s">
        <v>176</v>
      </c>
      <c r="AB48" s="28" t="s">
        <v>200</v>
      </c>
    </row>
    <row r="49" spans="1:28" x14ac:dyDescent="0.3">
      <c r="A49" s="42" t="s">
        <v>45</v>
      </c>
      <c r="B49" s="42" t="s">
        <v>67</v>
      </c>
      <c r="C49" s="43" t="s">
        <v>39</v>
      </c>
      <c r="D49" s="42"/>
      <c r="E49" s="43">
        <f t="shared" ref="E49:T49" si="7">SUM(E37:E47)</f>
        <v>240</v>
      </c>
      <c r="F49" s="43">
        <f t="shared" si="7"/>
        <v>34</v>
      </c>
      <c r="G49" s="43">
        <f t="shared" si="7"/>
        <v>79</v>
      </c>
      <c r="H49" s="43">
        <f t="shared" si="7"/>
        <v>0</v>
      </c>
      <c r="I49" s="43">
        <f t="shared" si="7"/>
        <v>0</v>
      </c>
      <c r="J49" s="43">
        <f t="shared" si="7"/>
        <v>26</v>
      </c>
      <c r="K49" s="43">
        <f t="shared" si="7"/>
        <v>43</v>
      </c>
      <c r="L49" s="43">
        <f t="shared" si="7"/>
        <v>18</v>
      </c>
      <c r="M49" s="43">
        <f t="shared" si="7"/>
        <v>35</v>
      </c>
      <c r="N49" s="43">
        <f t="shared" si="7"/>
        <v>53</v>
      </c>
      <c r="O49" s="43">
        <f t="shared" si="7"/>
        <v>23</v>
      </c>
      <c r="P49" s="43">
        <f t="shared" si="7"/>
        <v>19</v>
      </c>
      <c r="Q49" s="43">
        <f t="shared" si="7"/>
        <v>16</v>
      </c>
      <c r="R49" s="43">
        <f t="shared" si="7"/>
        <v>33</v>
      </c>
      <c r="S49" s="43">
        <f t="shared" si="7"/>
        <v>0</v>
      </c>
      <c r="T49" s="43">
        <f t="shared" si="7"/>
        <v>94</v>
      </c>
      <c r="U49" s="44">
        <f>((T49+Q49+N49-R49)+(O49*2))/E49</f>
        <v>0.73333333333333328</v>
      </c>
      <c r="V49" s="45">
        <v>209</v>
      </c>
      <c r="W49" s="45" t="s">
        <v>78</v>
      </c>
      <c r="X49" s="45" t="s">
        <v>73</v>
      </c>
      <c r="Y49" s="60">
        <v>571</v>
      </c>
      <c r="Z49" s="46"/>
      <c r="AA49" s="42" t="s">
        <v>176</v>
      </c>
      <c r="AB49" s="62" t="s">
        <v>200</v>
      </c>
    </row>
    <row r="50" spans="1:28" x14ac:dyDescent="0.3">
      <c r="A50" s="1"/>
      <c r="B50" s="1"/>
      <c r="C50" s="1"/>
      <c r="D50" s="1"/>
      <c r="F50" s="47" t="s">
        <v>40</v>
      </c>
      <c r="G50" s="48">
        <f>F49/G49</f>
        <v>0.43037974683544306</v>
      </c>
      <c r="H50" s="27"/>
      <c r="I50" s="1"/>
      <c r="J50" s="47" t="s">
        <v>41</v>
      </c>
      <c r="K50" s="49">
        <f>J49/K49</f>
        <v>0.60465116279069764</v>
      </c>
      <c r="L50" s="1"/>
      <c r="M50" s="38" t="s">
        <v>42</v>
      </c>
      <c r="N50" s="50">
        <v>16</v>
      </c>
      <c r="P50" s="1"/>
      <c r="Q50" s="1"/>
      <c r="R50" s="1"/>
      <c r="S50" s="1"/>
      <c r="T50" s="1"/>
      <c r="U50" s="1"/>
      <c r="V50" s="22"/>
      <c r="W50" s="22"/>
      <c r="X50" s="22"/>
      <c r="Y50" s="51"/>
      <c r="Z50" s="40"/>
      <c r="AA50" s="1"/>
      <c r="AB50" s="1"/>
    </row>
    <row r="51" spans="1:28" x14ac:dyDescent="0.3">
      <c r="A51" s="1"/>
      <c r="B51" s="1"/>
      <c r="C51" s="5" t="s">
        <v>43</v>
      </c>
      <c r="V51" s="22"/>
      <c r="W51" s="22"/>
      <c r="X51" s="22"/>
      <c r="Y51" s="51"/>
      <c r="Z51" s="40"/>
      <c r="AA51" s="1"/>
      <c r="AB51" s="1"/>
    </row>
  </sheetData>
  <sheetProtection sheet="1" objects="1" scenarios="1"/>
  <sortState xmlns:xlrd2="http://schemas.microsoft.com/office/spreadsheetml/2017/richdata2" ref="A37:AB47">
    <sortCondition ref="C37:C4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5EF74-605B-443F-A0E9-E4B55F8A199E}">
  <sheetPr>
    <tabColor theme="2" tint="-0.249977111117893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6" t="s">
        <v>257</v>
      </c>
    </row>
    <row r="2" spans="1:28" x14ac:dyDescent="0.3">
      <c r="B2" s="1"/>
      <c r="C2" s="2" t="s">
        <v>44</v>
      </c>
      <c r="D2" s="3" t="s">
        <v>71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1" t="s">
        <v>258</v>
      </c>
    </row>
    <row r="3" spans="1:28" x14ac:dyDescent="0.3">
      <c r="B3" s="1"/>
      <c r="C3" s="6">
        <v>29176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111</v>
      </c>
      <c r="D4" s="7" t="s">
        <v>4</v>
      </c>
      <c r="E4" s="8"/>
      <c r="F4" s="5"/>
      <c r="G4" s="1"/>
      <c r="J4" s="15" t="s">
        <v>110</v>
      </c>
      <c r="K4" s="16" t="s">
        <v>44</v>
      </c>
      <c r="L4" s="17"/>
      <c r="M4" s="18"/>
      <c r="N4" s="19">
        <v>20</v>
      </c>
      <c r="O4" s="19">
        <v>27</v>
      </c>
      <c r="P4" s="73"/>
      <c r="Q4" s="73">
        <v>51</v>
      </c>
      <c r="R4" s="20"/>
      <c r="S4" s="21">
        <f>SUM(N4:R4)</f>
        <v>98</v>
      </c>
      <c r="T4" s="22">
        <v>141</v>
      </c>
    </row>
    <row r="5" spans="1:28" x14ac:dyDescent="0.3">
      <c r="B5" s="1"/>
      <c r="C5" s="6" t="s">
        <v>112</v>
      </c>
      <c r="D5" s="7" t="s">
        <v>5</v>
      </c>
      <c r="E5" s="1"/>
      <c r="F5" s="1"/>
      <c r="G5" s="1"/>
      <c r="J5" s="15" t="s">
        <v>101</v>
      </c>
      <c r="K5" s="16" t="s">
        <v>58</v>
      </c>
      <c r="L5" s="17"/>
      <c r="M5" s="18"/>
      <c r="N5" s="19">
        <v>16</v>
      </c>
      <c r="O5" s="19">
        <v>32</v>
      </c>
      <c r="P5" s="73"/>
      <c r="Q5" s="73">
        <v>42</v>
      </c>
      <c r="R5" s="20"/>
      <c r="S5" s="21">
        <f>SUM(N5:R5)</f>
        <v>90</v>
      </c>
      <c r="T5" s="22">
        <v>141</v>
      </c>
      <c r="U5" s="1"/>
      <c r="V5" s="1"/>
      <c r="W5" s="1"/>
    </row>
    <row r="6" spans="1:28" x14ac:dyDescent="0.3">
      <c r="C6" s="23">
        <v>2754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57"/>
      <c r="D7" s="7" t="s">
        <v>7</v>
      </c>
      <c r="G7" s="1"/>
      <c r="S7" s="1"/>
      <c r="T7" s="25" t="s">
        <v>8</v>
      </c>
      <c r="U7" s="1"/>
      <c r="V7" s="26">
        <v>141</v>
      </c>
      <c r="W7" s="1"/>
    </row>
    <row r="8" spans="1:28" x14ac:dyDescent="0.3">
      <c r="B8" s="1"/>
      <c r="C8" s="5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5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tr">
        <f>+C2</f>
        <v>Washington Metros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10</v>
      </c>
      <c r="U11" s="1"/>
      <c r="V11" s="34">
        <v>2</v>
      </c>
    </row>
    <row r="12" spans="1:28" x14ac:dyDescent="0.3">
      <c r="A12" s="35" t="s">
        <v>11</v>
      </c>
      <c r="B12" s="36" t="s">
        <v>12</v>
      </c>
      <c r="C12" s="37" t="s">
        <v>13</v>
      </c>
      <c r="D12" s="37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57</v>
      </c>
      <c r="B13" s="1" t="s">
        <v>45</v>
      </c>
      <c r="C13" s="27" t="s">
        <v>49</v>
      </c>
      <c r="D13" s="37">
        <v>4</v>
      </c>
      <c r="E13" s="70"/>
      <c r="F13" s="70"/>
      <c r="G13" s="70"/>
      <c r="H13" s="70"/>
      <c r="I13" s="70"/>
      <c r="J13" s="70"/>
      <c r="K13" s="70"/>
      <c r="L13" s="70"/>
      <c r="M13" s="70"/>
      <c r="N13" s="27">
        <f>SUM(L13:M13)</f>
        <v>0</v>
      </c>
      <c r="O13" s="70"/>
      <c r="P13" s="71"/>
      <c r="Q13" s="70"/>
      <c r="R13" s="70"/>
      <c r="S13" s="70"/>
      <c r="T13" s="27">
        <f>(H13*3)+((F13-H13)*2)+J13</f>
        <v>0</v>
      </c>
      <c r="U13" s="39" t="str">
        <f>IFERROR(((T13+Q13+N13-R13)+(O13*2))/E13,"")</f>
        <v/>
      </c>
      <c r="V13" s="22">
        <v>141</v>
      </c>
      <c r="W13" s="22" t="s">
        <v>72</v>
      </c>
      <c r="X13" s="22" t="s">
        <v>73</v>
      </c>
      <c r="Y13" s="59">
        <v>2754</v>
      </c>
      <c r="Z13" s="40"/>
      <c r="AA13" s="1" t="s">
        <v>74</v>
      </c>
      <c r="AB13" s="28" t="s">
        <v>113</v>
      </c>
    </row>
    <row r="14" spans="1:28" x14ac:dyDescent="0.3">
      <c r="A14" s="1" t="s">
        <v>57</v>
      </c>
      <c r="B14" s="1" t="s">
        <v>45</v>
      </c>
      <c r="C14" s="27" t="s">
        <v>51</v>
      </c>
      <c r="D14" s="37">
        <v>5</v>
      </c>
      <c r="E14" s="70"/>
      <c r="F14" s="70"/>
      <c r="G14" s="70"/>
      <c r="H14" s="70"/>
      <c r="I14" s="70"/>
      <c r="J14" s="70"/>
      <c r="K14" s="70"/>
      <c r="L14" s="70"/>
      <c r="M14" s="70"/>
      <c r="N14" s="27">
        <f t="shared" ref="N14:N21" si="0">SUM(L14:M14)</f>
        <v>0</v>
      </c>
      <c r="O14" s="71"/>
      <c r="P14" s="71"/>
      <c r="Q14" s="71"/>
      <c r="R14" s="71"/>
      <c r="S14" s="71"/>
      <c r="T14" s="38">
        <f t="shared" ref="T14:T21" si="1">(H14*3)+((F14-H14)*2)+J14</f>
        <v>0</v>
      </c>
      <c r="U14" s="39" t="str">
        <f t="shared" ref="U14:U24" si="2">IFERROR(((T14+Q14+N14-R14)+(O14*2))/E14,"")</f>
        <v/>
      </c>
      <c r="V14" s="22">
        <v>141</v>
      </c>
      <c r="W14" s="22" t="s">
        <v>72</v>
      </c>
      <c r="X14" s="22" t="s">
        <v>73</v>
      </c>
      <c r="Y14" s="59">
        <v>2754</v>
      </c>
      <c r="Z14" s="40"/>
      <c r="AA14" s="1" t="s">
        <v>74</v>
      </c>
      <c r="AB14" s="28" t="s">
        <v>113</v>
      </c>
    </row>
    <row r="15" spans="1:28" x14ac:dyDescent="0.3">
      <c r="A15" s="1" t="s">
        <v>57</v>
      </c>
      <c r="B15" s="1" t="s">
        <v>45</v>
      </c>
      <c r="C15" s="27" t="s">
        <v>52</v>
      </c>
      <c r="D15" s="37">
        <v>13</v>
      </c>
      <c r="E15" s="70"/>
      <c r="F15" s="70"/>
      <c r="G15" s="70"/>
      <c r="H15" s="70"/>
      <c r="I15" s="70"/>
      <c r="J15" s="70"/>
      <c r="K15" s="70"/>
      <c r="L15" s="70"/>
      <c r="M15" s="70"/>
      <c r="N15" s="27">
        <f t="shared" si="0"/>
        <v>0</v>
      </c>
      <c r="O15" s="71"/>
      <c r="P15" s="71"/>
      <c r="Q15" s="71"/>
      <c r="R15" s="71"/>
      <c r="S15" s="71"/>
      <c r="T15" s="38">
        <f t="shared" si="1"/>
        <v>0</v>
      </c>
      <c r="U15" s="39" t="str">
        <f t="shared" si="2"/>
        <v/>
      </c>
      <c r="V15" s="22">
        <v>141</v>
      </c>
      <c r="W15" s="22" t="s">
        <v>72</v>
      </c>
      <c r="X15" s="22" t="s">
        <v>73</v>
      </c>
      <c r="Y15" s="59">
        <v>2754</v>
      </c>
      <c r="Z15" s="40"/>
      <c r="AA15" s="1" t="s">
        <v>74</v>
      </c>
      <c r="AB15" s="28" t="s">
        <v>113</v>
      </c>
    </row>
    <row r="16" spans="1:28" x14ac:dyDescent="0.3">
      <c r="A16" s="1" t="s">
        <v>57</v>
      </c>
      <c r="B16" s="1" t="s">
        <v>45</v>
      </c>
      <c r="C16" s="27" t="s">
        <v>53</v>
      </c>
      <c r="D16" s="37">
        <v>14</v>
      </c>
      <c r="E16" s="70"/>
      <c r="F16" s="70"/>
      <c r="G16" s="70"/>
      <c r="H16" s="70"/>
      <c r="I16" s="70"/>
      <c r="J16" s="70"/>
      <c r="K16" s="70"/>
      <c r="L16" s="70"/>
      <c r="M16" s="70"/>
      <c r="N16" s="27">
        <f t="shared" si="0"/>
        <v>0</v>
      </c>
      <c r="O16" s="71"/>
      <c r="P16" s="71"/>
      <c r="Q16" s="71"/>
      <c r="R16" s="71"/>
      <c r="S16" s="71"/>
      <c r="T16" s="38">
        <f t="shared" si="1"/>
        <v>0</v>
      </c>
      <c r="U16" s="39" t="str">
        <f t="shared" si="2"/>
        <v/>
      </c>
      <c r="V16" s="22">
        <v>141</v>
      </c>
      <c r="W16" s="22" t="s">
        <v>72</v>
      </c>
      <c r="X16" s="22" t="s">
        <v>73</v>
      </c>
      <c r="Y16" s="59">
        <v>2754</v>
      </c>
      <c r="Z16" s="40"/>
      <c r="AA16" s="1" t="s">
        <v>74</v>
      </c>
      <c r="AB16" s="28" t="s">
        <v>113</v>
      </c>
    </row>
    <row r="17" spans="1:28" x14ac:dyDescent="0.3">
      <c r="A17" s="1" t="s">
        <v>57</v>
      </c>
      <c r="B17" s="1" t="s">
        <v>45</v>
      </c>
      <c r="C17" s="27" t="s">
        <v>98</v>
      </c>
      <c r="D17" s="37">
        <v>22</v>
      </c>
      <c r="E17" s="70"/>
      <c r="F17" s="70"/>
      <c r="G17" s="70"/>
      <c r="H17" s="70"/>
      <c r="I17" s="70"/>
      <c r="J17" s="70"/>
      <c r="K17" s="70"/>
      <c r="L17" s="70"/>
      <c r="M17" s="70"/>
      <c r="N17" s="27">
        <f t="shared" ref="N17:N18" si="3">SUM(L17:M17)</f>
        <v>0</v>
      </c>
      <c r="O17" s="71"/>
      <c r="P17" s="71"/>
      <c r="Q17" s="71"/>
      <c r="R17" s="71"/>
      <c r="S17" s="71"/>
      <c r="T17" s="38">
        <f t="shared" ref="T17:T18" si="4">(H17*3)+((F17-H17)*2)+J17</f>
        <v>0</v>
      </c>
      <c r="U17" s="39" t="str">
        <f t="shared" ref="U17:U18" si="5">IFERROR(((T17+Q17+N17-R17)+(O17*2))/E17,"")</f>
        <v/>
      </c>
      <c r="V17" s="22">
        <v>141</v>
      </c>
      <c r="W17" s="22" t="s">
        <v>72</v>
      </c>
      <c r="X17" s="22" t="s">
        <v>73</v>
      </c>
      <c r="Y17" s="59">
        <v>2754</v>
      </c>
      <c r="Z17" s="40"/>
      <c r="AA17" s="1" t="s">
        <v>74</v>
      </c>
      <c r="AB17" s="28" t="s">
        <v>113</v>
      </c>
    </row>
    <row r="18" spans="1:28" x14ac:dyDescent="0.3">
      <c r="A18" s="1" t="s">
        <v>57</v>
      </c>
      <c r="B18" s="1" t="s">
        <v>45</v>
      </c>
      <c r="C18" s="27" t="s">
        <v>99</v>
      </c>
      <c r="D18" s="37">
        <v>2</v>
      </c>
      <c r="E18" s="70"/>
      <c r="F18" s="70"/>
      <c r="G18" s="70"/>
      <c r="H18" s="70"/>
      <c r="I18" s="70"/>
      <c r="J18" s="70"/>
      <c r="K18" s="70"/>
      <c r="L18" s="70"/>
      <c r="M18" s="70"/>
      <c r="N18" s="27">
        <f t="shared" si="3"/>
        <v>0</v>
      </c>
      <c r="O18" s="71"/>
      <c r="P18" s="71"/>
      <c r="Q18" s="71"/>
      <c r="R18" s="71"/>
      <c r="S18" s="71"/>
      <c r="T18" s="38">
        <f t="shared" si="4"/>
        <v>0</v>
      </c>
      <c r="U18" s="39" t="str">
        <f t="shared" si="5"/>
        <v/>
      </c>
      <c r="V18" s="22">
        <v>141</v>
      </c>
      <c r="W18" s="22" t="s">
        <v>72</v>
      </c>
      <c r="X18" s="22" t="s">
        <v>73</v>
      </c>
      <c r="Y18" s="59">
        <v>2754</v>
      </c>
      <c r="Z18" s="40"/>
      <c r="AA18" s="1" t="s">
        <v>74</v>
      </c>
      <c r="AB18" s="28" t="s">
        <v>113</v>
      </c>
    </row>
    <row r="19" spans="1:28" x14ac:dyDescent="0.3">
      <c r="A19" s="1" t="s">
        <v>57</v>
      </c>
      <c r="B19" s="1" t="s">
        <v>45</v>
      </c>
      <c r="C19" s="27" t="s">
        <v>48</v>
      </c>
      <c r="D19" s="37">
        <v>1</v>
      </c>
      <c r="E19" s="70"/>
      <c r="F19" s="70"/>
      <c r="G19" s="70"/>
      <c r="H19" s="70"/>
      <c r="I19" s="70"/>
      <c r="J19" s="70"/>
      <c r="K19" s="70"/>
      <c r="L19" s="70"/>
      <c r="M19" s="70"/>
      <c r="N19" s="27">
        <f t="shared" si="0"/>
        <v>0</v>
      </c>
      <c r="O19" s="71"/>
      <c r="P19" s="71"/>
      <c r="Q19" s="71"/>
      <c r="R19" s="71"/>
      <c r="S19" s="71"/>
      <c r="T19" s="38">
        <v>2</v>
      </c>
      <c r="U19" s="39" t="str">
        <f t="shared" si="2"/>
        <v/>
      </c>
      <c r="V19" s="22">
        <v>141</v>
      </c>
      <c r="W19" s="22" t="s">
        <v>72</v>
      </c>
      <c r="X19" s="22" t="s">
        <v>73</v>
      </c>
      <c r="Y19" s="59">
        <v>2754</v>
      </c>
      <c r="Z19" s="40"/>
      <c r="AA19" s="1" t="s">
        <v>74</v>
      </c>
      <c r="AB19" s="28" t="s">
        <v>113</v>
      </c>
    </row>
    <row r="20" spans="1:28" x14ac:dyDescent="0.3">
      <c r="A20" s="1" t="s">
        <v>57</v>
      </c>
      <c r="B20" s="1" t="s">
        <v>45</v>
      </c>
      <c r="C20" s="27" t="s">
        <v>47</v>
      </c>
      <c r="D20" s="37">
        <v>15</v>
      </c>
      <c r="E20" s="27">
        <v>39</v>
      </c>
      <c r="F20" s="27">
        <v>12</v>
      </c>
      <c r="G20" s="27">
        <v>18</v>
      </c>
      <c r="H20" s="70"/>
      <c r="I20" s="70"/>
      <c r="J20" s="27">
        <v>7</v>
      </c>
      <c r="K20" s="27">
        <v>8</v>
      </c>
      <c r="L20" s="27">
        <v>4</v>
      </c>
      <c r="M20" s="27">
        <v>10</v>
      </c>
      <c r="N20" s="27">
        <f t="shared" si="0"/>
        <v>14</v>
      </c>
      <c r="O20" s="71"/>
      <c r="P20" s="71"/>
      <c r="Q20" s="71"/>
      <c r="R20" s="71"/>
      <c r="S20" s="71"/>
      <c r="T20" s="38">
        <v>31</v>
      </c>
      <c r="U20" s="39">
        <f t="shared" si="2"/>
        <v>1.1538461538461537</v>
      </c>
      <c r="V20" s="22">
        <v>141</v>
      </c>
      <c r="W20" s="22" t="s">
        <v>72</v>
      </c>
      <c r="X20" s="22" t="s">
        <v>73</v>
      </c>
      <c r="Y20" s="59">
        <v>2754</v>
      </c>
      <c r="Z20" s="40"/>
      <c r="AA20" s="1" t="s">
        <v>74</v>
      </c>
      <c r="AB20" s="28" t="s">
        <v>113</v>
      </c>
    </row>
    <row r="21" spans="1:28" x14ac:dyDescent="0.3">
      <c r="A21" s="1" t="s">
        <v>57</v>
      </c>
      <c r="B21" s="1" t="s">
        <v>45</v>
      </c>
      <c r="C21" s="27" t="s">
        <v>54</v>
      </c>
      <c r="D21" s="37">
        <v>21</v>
      </c>
      <c r="E21" s="70"/>
      <c r="F21" s="70"/>
      <c r="G21" s="70"/>
      <c r="H21" s="70"/>
      <c r="I21" s="70"/>
      <c r="J21" s="70"/>
      <c r="K21" s="70"/>
      <c r="L21" s="70"/>
      <c r="M21" s="70"/>
      <c r="N21" s="27">
        <f t="shared" si="0"/>
        <v>0</v>
      </c>
      <c r="O21" s="71"/>
      <c r="P21" s="71"/>
      <c r="Q21" s="71"/>
      <c r="R21" s="71"/>
      <c r="S21" s="71"/>
      <c r="T21" s="38">
        <f t="shared" si="1"/>
        <v>0</v>
      </c>
      <c r="U21" s="39" t="str">
        <f t="shared" si="2"/>
        <v/>
      </c>
      <c r="V21" s="22">
        <v>141</v>
      </c>
      <c r="W21" s="22" t="s">
        <v>72</v>
      </c>
      <c r="X21" s="22" t="s">
        <v>73</v>
      </c>
      <c r="Y21" s="59">
        <v>2754</v>
      </c>
      <c r="Z21" s="40"/>
      <c r="AA21" s="1" t="s">
        <v>74</v>
      </c>
      <c r="AB21" s="28" t="s">
        <v>113</v>
      </c>
    </row>
    <row r="22" spans="1:28" x14ac:dyDescent="0.3">
      <c r="A22" s="1" t="s">
        <v>57</v>
      </c>
      <c r="B22" s="1" t="s">
        <v>45</v>
      </c>
      <c r="C22" s="27" t="s">
        <v>214</v>
      </c>
      <c r="D22" s="37">
        <v>20</v>
      </c>
      <c r="E22" s="70"/>
      <c r="F22" s="70"/>
      <c r="G22" s="70"/>
      <c r="H22" s="70"/>
      <c r="I22" s="70"/>
      <c r="J22" s="70"/>
      <c r="K22" s="70"/>
      <c r="L22" s="70"/>
      <c r="M22" s="70"/>
      <c r="N22" s="27">
        <f>SUM(L22:M22)</f>
        <v>0</v>
      </c>
      <c r="O22" s="71"/>
      <c r="P22" s="71"/>
      <c r="Q22" s="71"/>
      <c r="R22" s="71"/>
      <c r="S22" s="71"/>
      <c r="T22" s="38">
        <f>(H22*3)+((F22-H22)*2)+J22</f>
        <v>0</v>
      </c>
      <c r="U22" s="39" t="str">
        <f t="shared" si="2"/>
        <v/>
      </c>
      <c r="V22" s="22">
        <v>141</v>
      </c>
      <c r="W22" s="22" t="s">
        <v>72</v>
      </c>
      <c r="X22" s="22" t="s">
        <v>73</v>
      </c>
      <c r="Y22" s="59">
        <v>2754</v>
      </c>
      <c r="Z22" s="40"/>
      <c r="AA22" s="1" t="s">
        <v>74</v>
      </c>
      <c r="AB22" s="28" t="s">
        <v>113</v>
      </c>
    </row>
    <row r="23" spans="1:28" x14ac:dyDescent="0.3">
      <c r="A23" s="1" t="s">
        <v>57</v>
      </c>
      <c r="B23" s="1" t="s">
        <v>45</v>
      </c>
      <c r="C23" s="27" t="s">
        <v>50</v>
      </c>
      <c r="D23" s="37">
        <v>11</v>
      </c>
      <c r="E23" s="70"/>
      <c r="F23" s="70"/>
      <c r="G23" s="70"/>
      <c r="H23" s="70"/>
      <c r="I23" s="70"/>
      <c r="J23" s="70"/>
      <c r="K23" s="70"/>
      <c r="L23" s="70"/>
      <c r="M23" s="70"/>
      <c r="N23" s="27">
        <f>SUM(L23:M23)</f>
        <v>0</v>
      </c>
      <c r="O23" s="71"/>
      <c r="P23" s="71"/>
      <c r="Q23" s="71"/>
      <c r="R23" s="71"/>
      <c r="S23" s="71"/>
      <c r="T23" s="38">
        <f>(H23*3)+((F23-H23)*2)+J23</f>
        <v>0</v>
      </c>
      <c r="U23" s="39" t="str">
        <f t="shared" si="2"/>
        <v/>
      </c>
      <c r="V23" s="22">
        <v>141</v>
      </c>
      <c r="W23" s="22" t="s">
        <v>72</v>
      </c>
      <c r="X23" s="22" t="s">
        <v>73</v>
      </c>
      <c r="Y23" s="59">
        <v>2754</v>
      </c>
      <c r="Z23" s="40"/>
      <c r="AA23" s="1" t="s">
        <v>74</v>
      </c>
      <c r="AB23" s="28" t="s">
        <v>113</v>
      </c>
    </row>
    <row r="24" spans="1:28" x14ac:dyDescent="0.3">
      <c r="A24" s="1" t="s">
        <v>57</v>
      </c>
      <c r="B24" s="1" t="s">
        <v>45</v>
      </c>
      <c r="C24" s="27" t="s">
        <v>46</v>
      </c>
      <c r="D24" s="37">
        <v>12</v>
      </c>
      <c r="E24" s="70"/>
      <c r="F24" s="27">
        <v>1</v>
      </c>
      <c r="G24" s="27">
        <v>1</v>
      </c>
      <c r="H24" s="70" t="s">
        <v>256</v>
      </c>
      <c r="I24" s="74"/>
      <c r="J24" s="70"/>
      <c r="K24" s="70"/>
      <c r="L24" s="70"/>
      <c r="M24" s="70"/>
      <c r="N24" s="27">
        <f>SUM(L24:M24)</f>
        <v>0</v>
      </c>
      <c r="O24" s="71"/>
      <c r="P24" s="71"/>
      <c r="Q24" s="71"/>
      <c r="R24" s="71"/>
      <c r="S24" s="71"/>
      <c r="T24" s="38">
        <v>2</v>
      </c>
      <c r="U24" s="39" t="str">
        <f t="shared" si="2"/>
        <v/>
      </c>
      <c r="V24" s="22">
        <v>141</v>
      </c>
      <c r="W24" s="22" t="s">
        <v>72</v>
      </c>
      <c r="X24" s="22" t="s">
        <v>73</v>
      </c>
      <c r="Y24" s="59">
        <v>2754</v>
      </c>
      <c r="Z24" s="40"/>
      <c r="AA24" s="1" t="s">
        <v>74</v>
      </c>
      <c r="AB24" s="28" t="s">
        <v>113</v>
      </c>
    </row>
    <row r="25" spans="1:28" x14ac:dyDescent="0.3">
      <c r="A25" s="1" t="s">
        <v>57</v>
      </c>
      <c r="B25" s="1" t="s">
        <v>45</v>
      </c>
      <c r="C25" s="54" t="s">
        <v>38</v>
      </c>
      <c r="D25" s="1"/>
      <c r="E25" s="41">
        <v>201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54">
        <v>63</v>
      </c>
      <c r="U25" s="39" t="str">
        <f t="shared" ref="U25" si="6">_xlfn.IFNA("",((T25+Q25+N25-R25)+(O25*2))/E25)</f>
        <v/>
      </c>
      <c r="V25" s="22">
        <v>141</v>
      </c>
      <c r="W25" s="22" t="s">
        <v>72</v>
      </c>
      <c r="X25" s="22" t="s">
        <v>73</v>
      </c>
      <c r="Y25" s="59">
        <v>2754</v>
      </c>
      <c r="Z25" s="40"/>
      <c r="AA25" s="1" t="s">
        <v>74</v>
      </c>
      <c r="AB25" s="28" t="s">
        <v>113</v>
      </c>
    </row>
    <row r="26" spans="1:28" x14ac:dyDescent="0.3">
      <c r="A26" s="42" t="s">
        <v>57</v>
      </c>
      <c r="B26" s="42" t="s">
        <v>45</v>
      </c>
      <c r="C26" s="43" t="s">
        <v>39</v>
      </c>
      <c r="D26" s="42"/>
      <c r="E26" s="43">
        <f t="shared" ref="E26:T26" si="7">SUM(E13:E25)</f>
        <v>240</v>
      </c>
      <c r="F26" s="43">
        <f t="shared" si="7"/>
        <v>13</v>
      </c>
      <c r="G26" s="43">
        <f t="shared" si="7"/>
        <v>19</v>
      </c>
      <c r="H26" s="43">
        <f t="shared" si="7"/>
        <v>0</v>
      </c>
      <c r="I26" s="43">
        <f t="shared" si="7"/>
        <v>0</v>
      </c>
      <c r="J26" s="43">
        <f t="shared" si="7"/>
        <v>7</v>
      </c>
      <c r="K26" s="43">
        <f t="shared" si="7"/>
        <v>8</v>
      </c>
      <c r="L26" s="43">
        <f t="shared" si="7"/>
        <v>4</v>
      </c>
      <c r="M26" s="43">
        <f t="shared" si="7"/>
        <v>10</v>
      </c>
      <c r="N26" s="43">
        <f t="shared" si="7"/>
        <v>14</v>
      </c>
      <c r="O26" s="43">
        <f t="shared" si="7"/>
        <v>0</v>
      </c>
      <c r="P26" s="43">
        <f t="shared" si="7"/>
        <v>0</v>
      </c>
      <c r="Q26" s="43">
        <f t="shared" si="7"/>
        <v>0</v>
      </c>
      <c r="R26" s="43">
        <f t="shared" si="7"/>
        <v>0</v>
      </c>
      <c r="S26" s="43">
        <f t="shared" si="7"/>
        <v>0</v>
      </c>
      <c r="T26" s="43">
        <f t="shared" si="7"/>
        <v>98</v>
      </c>
      <c r="U26" s="44">
        <f>((T26+Q26+N26-R26)+(O26*2))/E26</f>
        <v>0.46666666666666667</v>
      </c>
      <c r="V26" s="45">
        <v>141</v>
      </c>
      <c r="W26" s="45" t="s">
        <v>72</v>
      </c>
      <c r="X26" s="45" t="s">
        <v>73</v>
      </c>
      <c r="Y26" s="60">
        <v>2754</v>
      </c>
      <c r="Z26" s="46"/>
      <c r="AA26" s="42" t="s">
        <v>74</v>
      </c>
      <c r="AB26" s="62" t="s">
        <v>113</v>
      </c>
    </row>
    <row r="27" spans="1:28" x14ac:dyDescent="0.3">
      <c r="A27" s="1"/>
      <c r="B27" s="1"/>
      <c r="C27" s="1"/>
      <c r="D27" s="1"/>
      <c r="F27" s="47" t="s">
        <v>40</v>
      </c>
      <c r="G27" s="48">
        <f>F26/G26</f>
        <v>0.68421052631578949</v>
      </c>
      <c r="H27" s="27"/>
      <c r="I27" s="1"/>
      <c r="J27" s="47" t="s">
        <v>41</v>
      </c>
      <c r="K27" s="49">
        <f>J26/K26</f>
        <v>0.875</v>
      </c>
      <c r="L27" s="1"/>
      <c r="M27" s="38" t="s">
        <v>42</v>
      </c>
      <c r="N27" s="50"/>
      <c r="P27" s="1"/>
      <c r="Q27" s="1"/>
      <c r="R27" s="1"/>
      <c r="S27" s="1"/>
      <c r="T27" s="1"/>
      <c r="U27" s="1"/>
      <c r="V27" s="22"/>
      <c r="W27" s="22"/>
      <c r="X27" s="22"/>
      <c r="Y27" s="51"/>
      <c r="Z27" s="40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1"/>
      <c r="Z32" s="40"/>
      <c r="AA32" s="1"/>
      <c r="AB32" s="1"/>
    </row>
    <row r="33" spans="1:28" x14ac:dyDescent="0.3">
      <c r="B33" s="1"/>
      <c r="C33" s="52" t="s">
        <v>58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10</v>
      </c>
      <c r="U33" s="1"/>
      <c r="V33" s="53">
        <v>1</v>
      </c>
      <c r="W33" s="1"/>
      <c r="X33" s="1"/>
      <c r="Y33" s="30"/>
      <c r="Z33" s="40"/>
      <c r="AA33" s="1"/>
      <c r="AB33" s="1"/>
    </row>
    <row r="34" spans="1:28" x14ac:dyDescent="0.3">
      <c r="A34" s="35" t="s">
        <v>11</v>
      </c>
      <c r="B34" s="36" t="s">
        <v>12</v>
      </c>
      <c r="C34" s="37" t="s">
        <v>13</v>
      </c>
      <c r="D34" s="37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57</v>
      </c>
      <c r="C35" s="27" t="s">
        <v>122</v>
      </c>
      <c r="D35" s="37">
        <v>22</v>
      </c>
      <c r="E35" s="70"/>
      <c r="F35" s="70"/>
      <c r="G35" s="70"/>
      <c r="H35" s="70"/>
      <c r="I35" s="70"/>
      <c r="J35" s="70"/>
      <c r="K35" s="70"/>
      <c r="L35" s="70"/>
      <c r="M35" s="70"/>
      <c r="N35" s="27">
        <f>SUM(L35:M35)</f>
        <v>0</v>
      </c>
      <c r="O35" s="70"/>
      <c r="P35" s="71"/>
      <c r="Q35" s="70"/>
      <c r="R35" s="70"/>
      <c r="S35" s="70"/>
      <c r="T35" s="27">
        <f>+(F35*2)+J35</f>
        <v>0</v>
      </c>
      <c r="U35" s="39" t="str">
        <f>IFERROR(((T35+Q35+N35-R35)+(O35*2))/E35,"")</f>
        <v/>
      </c>
      <c r="V35" s="22">
        <v>141</v>
      </c>
      <c r="W35" s="22" t="s">
        <v>78</v>
      </c>
      <c r="X35" s="22" t="s">
        <v>79</v>
      </c>
      <c r="Y35" s="59">
        <v>2754</v>
      </c>
      <c r="Z35" s="40"/>
      <c r="AA35" s="1" t="s">
        <v>114</v>
      </c>
      <c r="AB35" s="28" t="s">
        <v>103</v>
      </c>
    </row>
    <row r="36" spans="1:28" x14ac:dyDescent="0.3">
      <c r="A36" s="1" t="s">
        <v>45</v>
      </c>
      <c r="B36" s="1" t="s">
        <v>57</v>
      </c>
      <c r="C36" s="27" t="s">
        <v>242</v>
      </c>
      <c r="D36" s="37">
        <v>35</v>
      </c>
      <c r="E36" s="70"/>
      <c r="F36" s="70"/>
      <c r="G36" s="70"/>
      <c r="H36" s="70"/>
      <c r="I36" s="70"/>
      <c r="J36" s="70"/>
      <c r="K36" s="70"/>
      <c r="L36" s="70"/>
      <c r="M36" s="70"/>
      <c r="N36" s="27">
        <f t="shared" ref="N36:N41" si="8">SUM(L36:M36)</f>
        <v>0</v>
      </c>
      <c r="O36" s="71"/>
      <c r="P36" s="71"/>
      <c r="Q36" s="71"/>
      <c r="R36" s="71"/>
      <c r="S36" s="71"/>
      <c r="T36" s="27">
        <f t="shared" ref="T36:T46" si="9">+(F36*2)+J36</f>
        <v>0</v>
      </c>
      <c r="U36" s="39" t="str">
        <f t="shared" ref="U36:U46" si="10">IFERROR(((T36+Q36+N36-R36)+(O36*2))/E36,"")</f>
        <v/>
      </c>
      <c r="V36" s="22">
        <v>141</v>
      </c>
      <c r="W36" s="22" t="s">
        <v>78</v>
      </c>
      <c r="X36" s="22" t="s">
        <v>79</v>
      </c>
      <c r="Y36" s="59">
        <v>2754</v>
      </c>
      <c r="Z36" s="40"/>
      <c r="AA36" s="1" t="s">
        <v>114</v>
      </c>
      <c r="AB36" s="28" t="s">
        <v>103</v>
      </c>
    </row>
    <row r="37" spans="1:28" x14ac:dyDescent="0.3">
      <c r="A37" s="1" t="s">
        <v>45</v>
      </c>
      <c r="B37" s="1" t="s">
        <v>57</v>
      </c>
      <c r="C37" s="27" t="s">
        <v>244</v>
      </c>
      <c r="D37" s="37">
        <v>6</v>
      </c>
      <c r="E37" s="70"/>
      <c r="F37" s="70"/>
      <c r="G37" s="70"/>
      <c r="H37" s="70"/>
      <c r="I37" s="70"/>
      <c r="J37" s="70"/>
      <c r="K37" s="70"/>
      <c r="L37" s="70"/>
      <c r="M37" s="70"/>
      <c r="N37" s="27">
        <f t="shared" ref="N37" si="11">SUM(L37:M37)</f>
        <v>0</v>
      </c>
      <c r="O37" s="71"/>
      <c r="P37" s="71"/>
      <c r="Q37" s="71"/>
      <c r="R37" s="71"/>
      <c r="S37" s="71"/>
      <c r="T37" s="27">
        <f t="shared" ref="T37" si="12">+(F37*2)+J37</f>
        <v>0</v>
      </c>
      <c r="U37" s="39" t="str">
        <f t="shared" ref="U37" si="13">IFERROR(((T37+Q37+N37-R37)+(O37*2))/E37,"")</f>
        <v/>
      </c>
      <c r="V37" s="22">
        <v>141</v>
      </c>
      <c r="W37" s="22" t="s">
        <v>78</v>
      </c>
      <c r="X37" s="22" t="s">
        <v>79</v>
      </c>
      <c r="Y37" s="59">
        <v>2754</v>
      </c>
      <c r="Z37" s="40"/>
      <c r="AA37" s="1" t="s">
        <v>114</v>
      </c>
      <c r="AB37" s="28" t="s">
        <v>103</v>
      </c>
    </row>
    <row r="38" spans="1:28" x14ac:dyDescent="0.3">
      <c r="A38" s="1" t="s">
        <v>45</v>
      </c>
      <c r="B38" s="1" t="s">
        <v>57</v>
      </c>
      <c r="C38" s="27" t="s">
        <v>123</v>
      </c>
      <c r="D38" s="37">
        <v>34</v>
      </c>
      <c r="E38" s="27">
        <v>44</v>
      </c>
      <c r="F38" s="70"/>
      <c r="G38" s="70"/>
      <c r="H38" s="70"/>
      <c r="I38" s="70"/>
      <c r="J38" s="70"/>
      <c r="K38" s="70"/>
      <c r="L38" s="70"/>
      <c r="M38" s="27">
        <v>12</v>
      </c>
      <c r="N38" s="27">
        <f t="shared" si="8"/>
        <v>12</v>
      </c>
      <c r="O38" s="71"/>
      <c r="P38" s="71"/>
      <c r="Q38" s="71"/>
      <c r="R38" s="71"/>
      <c r="S38" s="71"/>
      <c r="T38" s="27">
        <v>13</v>
      </c>
      <c r="U38" s="39">
        <f t="shared" si="10"/>
        <v>0.56818181818181823</v>
      </c>
      <c r="V38" s="22">
        <v>141</v>
      </c>
      <c r="W38" s="22" t="s">
        <v>78</v>
      </c>
      <c r="X38" s="22" t="s">
        <v>79</v>
      </c>
      <c r="Y38" s="59">
        <v>2754</v>
      </c>
      <c r="Z38" s="40"/>
      <c r="AA38" s="1" t="s">
        <v>114</v>
      </c>
      <c r="AB38" s="28" t="s">
        <v>103</v>
      </c>
    </row>
    <row r="39" spans="1:28" x14ac:dyDescent="0.3">
      <c r="A39" s="1" t="s">
        <v>45</v>
      </c>
      <c r="B39" s="1" t="s">
        <v>57</v>
      </c>
      <c r="C39" s="27" t="s">
        <v>259</v>
      </c>
      <c r="D39" s="37">
        <v>3</v>
      </c>
      <c r="E39" s="70"/>
      <c r="F39" s="70"/>
      <c r="G39" s="70"/>
      <c r="H39" s="70"/>
      <c r="I39" s="70"/>
      <c r="J39" s="70"/>
      <c r="K39" s="70"/>
      <c r="L39" s="70"/>
      <c r="M39" s="70"/>
      <c r="N39" s="27">
        <f t="shared" ref="N39" si="14">SUM(L39:M39)</f>
        <v>0</v>
      </c>
      <c r="O39" s="71"/>
      <c r="P39" s="71"/>
      <c r="Q39" s="71"/>
      <c r="R39" s="71"/>
      <c r="S39" s="71"/>
      <c r="T39" s="27">
        <v>0</v>
      </c>
      <c r="U39" s="39" t="str">
        <f t="shared" ref="U39" si="15">IFERROR(((T39+Q39+N39-R39)+(O39*2))/E39,"")</f>
        <v/>
      </c>
      <c r="V39" s="22">
        <v>141</v>
      </c>
      <c r="W39" s="22" t="s">
        <v>78</v>
      </c>
      <c r="X39" s="22" t="s">
        <v>79</v>
      </c>
      <c r="Y39" s="59">
        <v>2754</v>
      </c>
      <c r="Z39" s="40"/>
      <c r="AA39" s="1" t="s">
        <v>114</v>
      </c>
      <c r="AB39" s="28" t="s">
        <v>103</v>
      </c>
    </row>
    <row r="40" spans="1:28" x14ac:dyDescent="0.3">
      <c r="A40" s="1" t="s">
        <v>45</v>
      </c>
      <c r="B40" s="1" t="s">
        <v>57</v>
      </c>
      <c r="C40" s="27" t="s">
        <v>124</v>
      </c>
      <c r="D40" s="37">
        <v>4</v>
      </c>
      <c r="E40" s="70"/>
      <c r="F40" s="70"/>
      <c r="G40" s="70"/>
      <c r="H40" s="70"/>
      <c r="I40" s="70"/>
      <c r="J40" s="70"/>
      <c r="K40" s="70"/>
      <c r="L40" s="70"/>
      <c r="M40" s="70"/>
      <c r="N40" s="27">
        <f t="shared" si="8"/>
        <v>0</v>
      </c>
      <c r="O40" s="71"/>
      <c r="P40" s="71"/>
      <c r="Q40" s="71"/>
      <c r="R40" s="71"/>
      <c r="S40" s="71"/>
      <c r="T40" s="27">
        <v>25</v>
      </c>
      <c r="U40" s="39" t="str">
        <f t="shared" si="10"/>
        <v/>
      </c>
      <c r="V40" s="22">
        <v>141</v>
      </c>
      <c r="W40" s="22" t="s">
        <v>78</v>
      </c>
      <c r="X40" s="22" t="s">
        <v>79</v>
      </c>
      <c r="Y40" s="59">
        <v>2754</v>
      </c>
      <c r="Z40" s="40"/>
      <c r="AA40" s="1" t="s">
        <v>114</v>
      </c>
      <c r="AB40" s="28" t="s">
        <v>103</v>
      </c>
    </row>
    <row r="41" spans="1:28" x14ac:dyDescent="0.3">
      <c r="A41" s="1" t="s">
        <v>45</v>
      </c>
      <c r="B41" s="1" t="s">
        <v>57</v>
      </c>
      <c r="C41" s="27" t="s">
        <v>125</v>
      </c>
      <c r="D41" s="37">
        <v>24</v>
      </c>
      <c r="E41" s="70"/>
      <c r="F41" s="70"/>
      <c r="G41" s="70"/>
      <c r="H41" s="70"/>
      <c r="I41" s="70"/>
      <c r="J41" s="70"/>
      <c r="K41" s="70"/>
      <c r="L41" s="70"/>
      <c r="M41" s="70"/>
      <c r="N41" s="27">
        <f t="shared" si="8"/>
        <v>0</v>
      </c>
      <c r="O41" s="71"/>
      <c r="P41" s="71"/>
      <c r="Q41" s="71"/>
      <c r="R41" s="71"/>
      <c r="S41" s="71"/>
      <c r="T41" s="27">
        <f t="shared" si="9"/>
        <v>0</v>
      </c>
      <c r="U41" s="39" t="str">
        <f t="shared" si="10"/>
        <v/>
      </c>
      <c r="V41" s="22">
        <v>141</v>
      </c>
      <c r="W41" s="22" t="s">
        <v>78</v>
      </c>
      <c r="X41" s="22" t="s">
        <v>79</v>
      </c>
      <c r="Y41" s="59">
        <v>2754</v>
      </c>
      <c r="Z41" s="40"/>
      <c r="AA41" s="1" t="s">
        <v>114</v>
      </c>
      <c r="AB41" s="28" t="s">
        <v>103</v>
      </c>
    </row>
    <row r="42" spans="1:28" x14ac:dyDescent="0.3">
      <c r="A42" s="1" t="s">
        <v>45</v>
      </c>
      <c r="B42" s="1" t="s">
        <v>57</v>
      </c>
      <c r="C42" s="27" t="s">
        <v>126</v>
      </c>
      <c r="D42" s="37">
        <v>14</v>
      </c>
      <c r="E42" s="27">
        <v>24</v>
      </c>
      <c r="F42" s="27">
        <v>6</v>
      </c>
      <c r="G42" s="27">
        <v>18</v>
      </c>
      <c r="H42" s="27">
        <v>0</v>
      </c>
      <c r="I42" s="27">
        <v>2</v>
      </c>
      <c r="J42" s="27">
        <v>4</v>
      </c>
      <c r="K42" s="27">
        <v>8</v>
      </c>
      <c r="L42" s="27">
        <v>2</v>
      </c>
      <c r="M42" s="27">
        <v>8</v>
      </c>
      <c r="N42" s="27">
        <f t="shared" ref="N42" si="16">SUM(L42:M42)</f>
        <v>10</v>
      </c>
      <c r="O42" s="38">
        <v>2</v>
      </c>
      <c r="P42" s="38"/>
      <c r="Q42" s="38">
        <v>2</v>
      </c>
      <c r="R42" s="38">
        <v>2</v>
      </c>
      <c r="S42" s="71"/>
      <c r="T42" s="27">
        <f t="shared" si="9"/>
        <v>16</v>
      </c>
      <c r="U42" s="39">
        <f t="shared" si="10"/>
        <v>1.25</v>
      </c>
      <c r="V42" s="22">
        <v>141</v>
      </c>
      <c r="W42" s="22" t="s">
        <v>78</v>
      </c>
      <c r="X42" s="22" t="s">
        <v>79</v>
      </c>
      <c r="Y42" s="59">
        <v>2754</v>
      </c>
      <c r="Z42" s="40"/>
      <c r="AA42" s="1" t="s">
        <v>114</v>
      </c>
      <c r="AB42" s="28" t="s">
        <v>103</v>
      </c>
    </row>
    <row r="43" spans="1:28" x14ac:dyDescent="0.3">
      <c r="A43" s="1" t="s">
        <v>45</v>
      </c>
      <c r="B43" s="1" t="s">
        <v>57</v>
      </c>
      <c r="C43" s="27" t="s">
        <v>245</v>
      </c>
      <c r="D43" s="37">
        <v>5</v>
      </c>
      <c r="E43" s="70"/>
      <c r="F43" s="70"/>
      <c r="G43" s="70"/>
      <c r="H43" s="70"/>
      <c r="I43" s="70"/>
      <c r="J43" s="70"/>
      <c r="K43" s="70"/>
      <c r="L43" s="70"/>
      <c r="M43" s="70"/>
      <c r="N43" s="27">
        <f t="shared" ref="N43:N44" si="17">SUM(L43:M43)</f>
        <v>0</v>
      </c>
      <c r="O43" s="71"/>
      <c r="P43" s="71"/>
      <c r="Q43" s="71"/>
      <c r="R43" s="71"/>
      <c r="S43" s="71"/>
      <c r="T43" s="27">
        <f t="shared" ref="T43:T44" si="18">+(F43*2)+J43</f>
        <v>0</v>
      </c>
      <c r="U43" s="39" t="str">
        <f t="shared" ref="U43:U44" si="19">IFERROR(((T43+Q43+N43-R43)+(O43*2))/E43,"")</f>
        <v/>
      </c>
      <c r="V43" s="22">
        <v>141</v>
      </c>
      <c r="W43" s="22" t="s">
        <v>78</v>
      </c>
      <c r="X43" s="22" t="s">
        <v>79</v>
      </c>
      <c r="Y43" s="59">
        <v>2754</v>
      </c>
      <c r="Z43" s="40"/>
      <c r="AA43" s="1" t="s">
        <v>114</v>
      </c>
      <c r="AB43" s="28" t="s">
        <v>103</v>
      </c>
    </row>
    <row r="44" spans="1:28" x14ac:dyDescent="0.3">
      <c r="A44" s="1" t="s">
        <v>45</v>
      </c>
      <c r="B44" s="1" t="s">
        <v>57</v>
      </c>
      <c r="C44" s="27" t="s">
        <v>260</v>
      </c>
      <c r="D44" s="37">
        <v>12</v>
      </c>
      <c r="E44" s="70"/>
      <c r="F44" s="70"/>
      <c r="G44" s="70"/>
      <c r="H44" s="70"/>
      <c r="I44" s="70"/>
      <c r="J44" s="70"/>
      <c r="K44" s="70"/>
      <c r="L44" s="70"/>
      <c r="M44" s="70"/>
      <c r="N44" s="27">
        <f t="shared" si="17"/>
        <v>0</v>
      </c>
      <c r="O44" s="71"/>
      <c r="P44" s="71"/>
      <c r="Q44" s="71"/>
      <c r="R44" s="71"/>
      <c r="S44" s="71"/>
      <c r="T44" s="27">
        <f t="shared" si="18"/>
        <v>0</v>
      </c>
      <c r="U44" s="39" t="str">
        <f t="shared" si="19"/>
        <v/>
      </c>
      <c r="V44" s="22">
        <v>141</v>
      </c>
      <c r="W44" s="22" t="s">
        <v>78</v>
      </c>
      <c r="X44" s="22" t="s">
        <v>79</v>
      </c>
      <c r="Y44" s="59">
        <v>2754</v>
      </c>
      <c r="Z44" s="40"/>
      <c r="AA44" s="1" t="s">
        <v>114</v>
      </c>
      <c r="AB44" s="28" t="s">
        <v>103</v>
      </c>
    </row>
    <row r="45" spans="1:28" x14ac:dyDescent="0.3">
      <c r="A45" s="1" t="s">
        <v>45</v>
      </c>
      <c r="B45" s="1" t="s">
        <v>57</v>
      </c>
      <c r="C45" s="27" t="s">
        <v>116</v>
      </c>
      <c r="D45" s="37">
        <v>23</v>
      </c>
      <c r="E45" s="70"/>
      <c r="F45" s="70"/>
      <c r="G45" s="70"/>
      <c r="H45" s="70"/>
      <c r="I45" s="70"/>
      <c r="J45" s="70"/>
      <c r="K45" s="70"/>
      <c r="L45" s="70"/>
      <c r="M45" s="70"/>
      <c r="N45" s="27">
        <f>SUM(L45:M45)</f>
        <v>0</v>
      </c>
      <c r="O45" s="71"/>
      <c r="P45" s="71"/>
      <c r="Q45" s="71"/>
      <c r="R45" s="71"/>
      <c r="S45" s="71"/>
      <c r="T45" s="27">
        <f t="shared" si="9"/>
        <v>0</v>
      </c>
      <c r="U45" s="39" t="str">
        <f t="shared" si="10"/>
        <v/>
      </c>
      <c r="V45" s="22">
        <v>141</v>
      </c>
      <c r="W45" s="22" t="s">
        <v>78</v>
      </c>
      <c r="X45" s="22" t="s">
        <v>79</v>
      </c>
      <c r="Y45" s="59">
        <v>2754</v>
      </c>
      <c r="Z45" s="40"/>
      <c r="AA45" s="1" t="s">
        <v>114</v>
      </c>
      <c r="AB45" s="28" t="s">
        <v>103</v>
      </c>
    </row>
    <row r="46" spans="1:28" x14ac:dyDescent="0.3">
      <c r="A46" s="1" t="s">
        <v>45</v>
      </c>
      <c r="B46" s="1" t="s">
        <v>57</v>
      </c>
      <c r="C46" s="27" t="s">
        <v>119</v>
      </c>
      <c r="D46" s="37">
        <v>21</v>
      </c>
      <c r="E46" s="70"/>
      <c r="F46" s="70"/>
      <c r="G46" s="70"/>
      <c r="H46" s="70"/>
      <c r="I46" s="70"/>
      <c r="J46" s="70"/>
      <c r="K46" s="70"/>
      <c r="L46" s="70"/>
      <c r="M46" s="70"/>
      <c r="N46" s="27">
        <f>SUM(L46:M46)</f>
        <v>0</v>
      </c>
      <c r="O46" s="71"/>
      <c r="P46" s="71"/>
      <c r="Q46" s="71"/>
      <c r="R46" s="71"/>
      <c r="S46" s="71"/>
      <c r="T46" s="27">
        <f t="shared" si="9"/>
        <v>0</v>
      </c>
      <c r="U46" s="39" t="str">
        <f t="shared" si="10"/>
        <v/>
      </c>
      <c r="V46" s="22">
        <v>141</v>
      </c>
      <c r="W46" s="22" t="s">
        <v>78</v>
      </c>
      <c r="X46" s="22" t="s">
        <v>79</v>
      </c>
      <c r="Y46" s="59">
        <v>2754</v>
      </c>
      <c r="Z46" s="40"/>
      <c r="AA46" s="1" t="s">
        <v>114</v>
      </c>
      <c r="AB46" s="28" t="s">
        <v>103</v>
      </c>
    </row>
    <row r="47" spans="1:28" x14ac:dyDescent="0.3">
      <c r="A47" s="1" t="s">
        <v>45</v>
      </c>
      <c r="B47" s="1" t="s">
        <v>57</v>
      </c>
      <c r="C47" s="54" t="s">
        <v>38</v>
      </c>
      <c r="D47" s="1"/>
      <c r="E47" s="54">
        <v>172</v>
      </c>
      <c r="F47" s="41"/>
      <c r="G47" s="41"/>
      <c r="H47" s="41"/>
      <c r="I47" s="41"/>
      <c r="J47" s="41"/>
      <c r="K47" s="41"/>
      <c r="L47" s="41"/>
      <c r="M47" s="41"/>
      <c r="N47" s="27"/>
      <c r="O47" s="41"/>
      <c r="P47" s="41"/>
      <c r="Q47" s="41"/>
      <c r="R47" s="41"/>
      <c r="S47" s="41"/>
      <c r="T47" s="54">
        <v>36</v>
      </c>
      <c r="U47" s="39" t="str">
        <f t="shared" ref="U47" si="20">_xlfn.IFNA("",((T47+Q47+N47-R47)+(O47*2))/E47)</f>
        <v/>
      </c>
      <c r="V47" s="22">
        <v>141</v>
      </c>
      <c r="W47" s="22" t="s">
        <v>78</v>
      </c>
      <c r="X47" s="22" t="s">
        <v>79</v>
      </c>
      <c r="Y47" s="59">
        <v>2754</v>
      </c>
      <c r="Z47" s="40"/>
      <c r="AA47" s="1" t="s">
        <v>114</v>
      </c>
      <c r="AB47" s="28" t="s">
        <v>103</v>
      </c>
    </row>
    <row r="48" spans="1:28" x14ac:dyDescent="0.3">
      <c r="A48" s="42" t="s">
        <v>45</v>
      </c>
      <c r="B48" s="42" t="s">
        <v>57</v>
      </c>
      <c r="C48" s="43" t="s">
        <v>39</v>
      </c>
      <c r="D48" s="42"/>
      <c r="E48" s="43">
        <f t="shared" ref="E48:T48" si="21">SUM(E35:E47)</f>
        <v>240</v>
      </c>
      <c r="F48" s="43">
        <f t="shared" si="21"/>
        <v>6</v>
      </c>
      <c r="G48" s="43">
        <f t="shared" si="21"/>
        <v>18</v>
      </c>
      <c r="H48" s="43">
        <f t="shared" si="21"/>
        <v>0</v>
      </c>
      <c r="I48" s="43">
        <f t="shared" si="21"/>
        <v>2</v>
      </c>
      <c r="J48" s="43">
        <f t="shared" si="21"/>
        <v>4</v>
      </c>
      <c r="K48" s="43">
        <f t="shared" si="21"/>
        <v>8</v>
      </c>
      <c r="L48" s="43">
        <f t="shared" si="21"/>
        <v>2</v>
      </c>
      <c r="M48" s="43">
        <f t="shared" si="21"/>
        <v>20</v>
      </c>
      <c r="N48" s="43">
        <f t="shared" si="21"/>
        <v>22</v>
      </c>
      <c r="O48" s="43">
        <f t="shared" si="21"/>
        <v>2</v>
      </c>
      <c r="P48" s="43">
        <f t="shared" si="21"/>
        <v>0</v>
      </c>
      <c r="Q48" s="43">
        <f t="shared" si="21"/>
        <v>2</v>
      </c>
      <c r="R48" s="43">
        <f t="shared" si="21"/>
        <v>2</v>
      </c>
      <c r="S48" s="43">
        <f t="shared" si="21"/>
        <v>0</v>
      </c>
      <c r="T48" s="43">
        <f t="shared" si="21"/>
        <v>90</v>
      </c>
      <c r="U48" s="44">
        <f>((T48+Q48+N48-R48)+(O48*2))/E48</f>
        <v>0.48333333333333334</v>
      </c>
      <c r="V48" s="45">
        <v>141</v>
      </c>
      <c r="W48" s="45" t="s">
        <v>78</v>
      </c>
      <c r="X48" s="45" t="s">
        <v>79</v>
      </c>
      <c r="Y48" s="60">
        <v>2754</v>
      </c>
      <c r="Z48" s="46"/>
      <c r="AA48" s="42" t="s">
        <v>114</v>
      </c>
      <c r="AB48" s="62" t="s">
        <v>103</v>
      </c>
    </row>
    <row r="49" spans="1:28" x14ac:dyDescent="0.3">
      <c r="A49" s="1"/>
      <c r="B49" s="1"/>
      <c r="C49" s="1"/>
      <c r="D49" s="1"/>
      <c r="F49" s="47" t="s">
        <v>40</v>
      </c>
      <c r="G49" s="48">
        <f>F48/G48</f>
        <v>0.33333333333333331</v>
      </c>
      <c r="H49" s="27"/>
      <c r="I49" s="1"/>
      <c r="J49" s="47" t="s">
        <v>41</v>
      </c>
      <c r="K49" s="49">
        <f>J48/K48</f>
        <v>0.5</v>
      </c>
      <c r="L49" s="1"/>
      <c r="M49" s="38" t="s">
        <v>42</v>
      </c>
      <c r="N49" s="50"/>
      <c r="P49" s="1"/>
      <c r="Q49" s="1"/>
      <c r="R49" s="1"/>
      <c r="S49" s="1"/>
      <c r="T49" s="1"/>
      <c r="U49" s="1"/>
      <c r="V49" s="22"/>
      <c r="W49" s="22"/>
      <c r="X49" s="22"/>
      <c r="Y49" s="51"/>
      <c r="Z49" s="40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1"/>
      <c r="Z50" s="40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06A7-D3E9-471C-B2DB-CDF6551F0E0D}">
  <sheetPr>
    <tabColor theme="2" tint="-0.249977111117893"/>
    <pageSetUpPr fitToPage="1"/>
  </sheetPr>
  <dimension ref="A1:AB51"/>
  <sheetViews>
    <sheetView topLeftCell="A2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56" t="s">
        <v>252</v>
      </c>
    </row>
    <row r="2" spans="1:28" x14ac:dyDescent="0.3">
      <c r="B2" s="1"/>
      <c r="C2" s="2" t="s">
        <v>44</v>
      </c>
      <c r="D2" s="3" t="s">
        <v>71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1" t="s">
        <v>251</v>
      </c>
    </row>
    <row r="3" spans="1:28" x14ac:dyDescent="0.3">
      <c r="B3" s="1"/>
      <c r="C3" s="6">
        <v>29183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111</v>
      </c>
      <c r="D4" s="7" t="s">
        <v>4</v>
      </c>
      <c r="E4" s="8"/>
      <c r="F4" s="5"/>
      <c r="G4" s="1"/>
      <c r="J4" s="15" t="s">
        <v>93</v>
      </c>
      <c r="K4" s="16" t="s">
        <v>44</v>
      </c>
      <c r="L4" s="17"/>
      <c r="M4" s="18"/>
      <c r="N4" s="73"/>
      <c r="O4" s="73"/>
      <c r="P4" s="73"/>
      <c r="Q4" s="73"/>
      <c r="R4" s="20">
        <v>98</v>
      </c>
      <c r="S4" s="21">
        <f>SUM(N4:R4)</f>
        <v>98</v>
      </c>
      <c r="T4" s="22">
        <v>149</v>
      </c>
    </row>
    <row r="5" spans="1:28" x14ac:dyDescent="0.3">
      <c r="B5" s="1"/>
      <c r="C5" s="6" t="s">
        <v>128</v>
      </c>
      <c r="D5" s="7" t="s">
        <v>5</v>
      </c>
      <c r="E5" s="1"/>
      <c r="F5" s="1"/>
      <c r="G5" s="1"/>
      <c r="J5" s="15" t="s">
        <v>129</v>
      </c>
      <c r="K5" s="16" t="s">
        <v>60</v>
      </c>
      <c r="L5" s="17"/>
      <c r="M5" s="18"/>
      <c r="N5" s="73"/>
      <c r="O5" s="73"/>
      <c r="P5" s="73"/>
      <c r="Q5" s="73"/>
      <c r="R5" s="20">
        <v>114</v>
      </c>
      <c r="S5" s="21">
        <f>SUM(N5:R5)</f>
        <v>114</v>
      </c>
      <c r="T5" s="22">
        <v>149</v>
      </c>
      <c r="U5" s="1"/>
      <c r="V5" s="1"/>
      <c r="W5" s="1"/>
    </row>
    <row r="6" spans="1:28" x14ac:dyDescent="0.3">
      <c r="C6" s="23">
        <v>1500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57"/>
      <c r="D7" s="7" t="s">
        <v>7</v>
      </c>
      <c r="G7" s="1"/>
      <c r="S7" s="1"/>
      <c r="T7" s="25" t="s">
        <v>8</v>
      </c>
      <c r="U7" s="1"/>
      <c r="V7" s="26">
        <v>149</v>
      </c>
      <c r="W7" s="1"/>
    </row>
    <row r="8" spans="1:28" x14ac:dyDescent="0.3">
      <c r="B8" s="1"/>
      <c r="C8" s="5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5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44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10</v>
      </c>
      <c r="U11" s="1"/>
      <c r="V11" s="34">
        <v>3</v>
      </c>
    </row>
    <row r="12" spans="1:28" x14ac:dyDescent="0.3">
      <c r="A12" s="35" t="s">
        <v>11</v>
      </c>
      <c r="B12" s="36" t="s">
        <v>12</v>
      </c>
      <c r="C12" s="37" t="s">
        <v>13</v>
      </c>
      <c r="D12" s="37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59</v>
      </c>
      <c r="B13" s="1" t="s">
        <v>45</v>
      </c>
      <c r="C13" s="27" t="s">
        <v>49</v>
      </c>
      <c r="D13" s="37">
        <v>4</v>
      </c>
      <c r="E13" s="70"/>
      <c r="F13" s="70"/>
      <c r="G13" s="70"/>
      <c r="H13" s="70"/>
      <c r="I13" s="70"/>
      <c r="J13" s="70"/>
      <c r="K13" s="70"/>
      <c r="L13" s="70"/>
      <c r="M13" s="70"/>
      <c r="N13" s="27">
        <f>SUM(L13:M13)</f>
        <v>0</v>
      </c>
      <c r="O13" s="70"/>
      <c r="P13" s="71"/>
      <c r="Q13" s="70"/>
      <c r="R13" s="70"/>
      <c r="S13" s="70"/>
      <c r="T13" s="27">
        <f>(H13*3)+((F13-H13)*2)+J13</f>
        <v>0</v>
      </c>
      <c r="U13" s="39" t="str">
        <f>IFERROR(((T13+Q13+N13-R13)+(O13*2))/E13,"")</f>
        <v/>
      </c>
      <c r="V13" s="22">
        <v>149</v>
      </c>
      <c r="W13" s="22" t="s">
        <v>72</v>
      </c>
      <c r="X13" s="22" t="s">
        <v>79</v>
      </c>
      <c r="Y13" s="59">
        <v>1500</v>
      </c>
      <c r="Z13" s="40"/>
      <c r="AA13" s="1" t="s">
        <v>74</v>
      </c>
      <c r="AB13" s="28" t="s">
        <v>81</v>
      </c>
    </row>
    <row r="14" spans="1:28" x14ac:dyDescent="0.3">
      <c r="A14" s="1" t="s">
        <v>59</v>
      </c>
      <c r="B14" s="1" t="s">
        <v>45</v>
      </c>
      <c r="C14" s="27" t="s">
        <v>51</v>
      </c>
      <c r="D14" s="37">
        <v>5</v>
      </c>
      <c r="E14" s="70"/>
      <c r="F14" s="70"/>
      <c r="G14" s="70"/>
      <c r="H14" s="70"/>
      <c r="I14" s="70"/>
      <c r="J14" s="70"/>
      <c r="K14" s="70"/>
      <c r="L14" s="70"/>
      <c r="M14" s="70"/>
      <c r="N14" s="27">
        <f t="shared" ref="N14:N21" si="0">SUM(L14:M14)</f>
        <v>0</v>
      </c>
      <c r="O14" s="71"/>
      <c r="P14" s="71"/>
      <c r="Q14" s="71"/>
      <c r="R14" s="71"/>
      <c r="S14" s="71"/>
      <c r="T14" s="38">
        <f t="shared" ref="T14:T21" si="1">(H14*3)+((F14-H14)*2)+J14</f>
        <v>0</v>
      </c>
      <c r="U14" s="39" t="str">
        <f t="shared" ref="U14:U24" si="2">IFERROR(((T14+Q14+N14-R14)+(O14*2))/E14,"")</f>
        <v/>
      </c>
      <c r="V14" s="22">
        <v>149</v>
      </c>
      <c r="W14" s="22" t="s">
        <v>72</v>
      </c>
      <c r="X14" s="22" t="s">
        <v>79</v>
      </c>
      <c r="Y14" s="59">
        <v>1500</v>
      </c>
      <c r="Z14" s="40"/>
      <c r="AA14" s="1" t="s">
        <v>74</v>
      </c>
      <c r="AB14" s="28" t="s">
        <v>81</v>
      </c>
    </row>
    <row r="15" spans="1:28" x14ac:dyDescent="0.3">
      <c r="A15" s="1" t="s">
        <v>59</v>
      </c>
      <c r="B15" s="1" t="s">
        <v>45</v>
      </c>
      <c r="C15" s="27" t="s">
        <v>52</v>
      </c>
      <c r="D15" s="37">
        <v>13</v>
      </c>
      <c r="E15" s="70"/>
      <c r="F15" s="70"/>
      <c r="G15" s="70"/>
      <c r="H15" s="70"/>
      <c r="I15" s="70"/>
      <c r="J15" s="70"/>
      <c r="K15" s="70"/>
      <c r="L15" s="70"/>
      <c r="M15" s="70"/>
      <c r="N15" s="27">
        <f t="shared" si="0"/>
        <v>0</v>
      </c>
      <c r="O15" s="71"/>
      <c r="P15" s="71"/>
      <c r="Q15" s="71"/>
      <c r="R15" s="71"/>
      <c r="S15" s="71"/>
      <c r="T15" s="38">
        <f t="shared" si="1"/>
        <v>0</v>
      </c>
      <c r="U15" s="39" t="str">
        <f t="shared" si="2"/>
        <v/>
      </c>
      <c r="V15" s="22">
        <v>149</v>
      </c>
      <c r="W15" s="22" t="s">
        <v>72</v>
      </c>
      <c r="X15" s="22" t="s">
        <v>79</v>
      </c>
      <c r="Y15" s="59">
        <v>1500</v>
      </c>
      <c r="Z15" s="40"/>
      <c r="AA15" s="1" t="s">
        <v>74</v>
      </c>
      <c r="AB15" s="28" t="s">
        <v>81</v>
      </c>
    </row>
    <row r="16" spans="1:28" x14ac:dyDescent="0.3">
      <c r="A16" s="1" t="s">
        <v>59</v>
      </c>
      <c r="B16" s="1" t="s">
        <v>45</v>
      </c>
      <c r="C16" s="27" t="s">
        <v>53</v>
      </c>
      <c r="D16" s="37">
        <v>14</v>
      </c>
      <c r="E16" s="70"/>
      <c r="F16" s="70"/>
      <c r="G16" s="70"/>
      <c r="H16" s="70"/>
      <c r="I16" s="70"/>
      <c r="J16" s="70"/>
      <c r="K16" s="70"/>
      <c r="L16" s="70"/>
      <c r="M16" s="70"/>
      <c r="N16" s="27">
        <f t="shared" si="0"/>
        <v>0</v>
      </c>
      <c r="O16" s="71"/>
      <c r="P16" s="71"/>
      <c r="Q16" s="71"/>
      <c r="R16" s="71"/>
      <c r="S16" s="71"/>
      <c r="T16" s="38">
        <f t="shared" si="1"/>
        <v>0</v>
      </c>
      <c r="U16" s="39" t="str">
        <f t="shared" si="2"/>
        <v/>
      </c>
      <c r="V16" s="22">
        <v>149</v>
      </c>
      <c r="W16" s="22" t="s">
        <v>72</v>
      </c>
      <c r="X16" s="22" t="s">
        <v>79</v>
      </c>
      <c r="Y16" s="59">
        <v>1500</v>
      </c>
      <c r="Z16" s="40"/>
      <c r="AA16" s="1" t="s">
        <v>74</v>
      </c>
      <c r="AB16" s="28" t="s">
        <v>81</v>
      </c>
    </row>
    <row r="17" spans="1:28" x14ac:dyDescent="0.3">
      <c r="A17" s="1" t="s">
        <v>59</v>
      </c>
      <c r="B17" s="1" t="s">
        <v>45</v>
      </c>
      <c r="C17" s="27" t="s">
        <v>98</v>
      </c>
      <c r="D17" s="37">
        <v>22</v>
      </c>
      <c r="E17" s="70"/>
      <c r="F17" s="70"/>
      <c r="G17" s="70"/>
      <c r="H17" s="70"/>
      <c r="I17" s="70"/>
      <c r="J17" s="70"/>
      <c r="K17" s="70"/>
      <c r="L17" s="70"/>
      <c r="M17" s="70"/>
      <c r="N17" s="27">
        <f t="shared" si="0"/>
        <v>0</v>
      </c>
      <c r="O17" s="71"/>
      <c r="P17" s="71"/>
      <c r="Q17" s="71"/>
      <c r="R17" s="71"/>
      <c r="S17" s="71"/>
      <c r="T17" s="38">
        <f t="shared" si="1"/>
        <v>0</v>
      </c>
      <c r="U17" s="39" t="str">
        <f t="shared" si="2"/>
        <v/>
      </c>
      <c r="V17" s="22">
        <v>149</v>
      </c>
      <c r="W17" s="22" t="s">
        <v>72</v>
      </c>
      <c r="X17" s="22" t="s">
        <v>79</v>
      </c>
      <c r="Y17" s="59">
        <v>1500</v>
      </c>
      <c r="Z17" s="40"/>
      <c r="AA17" s="1" t="s">
        <v>74</v>
      </c>
      <c r="AB17" s="28" t="s">
        <v>81</v>
      </c>
    </row>
    <row r="18" spans="1:28" x14ac:dyDescent="0.3">
      <c r="A18" s="1" t="s">
        <v>59</v>
      </c>
      <c r="B18" s="1" t="s">
        <v>45</v>
      </c>
      <c r="C18" s="27" t="s">
        <v>99</v>
      </c>
      <c r="D18" s="37">
        <v>2</v>
      </c>
      <c r="E18" s="70"/>
      <c r="F18" s="70"/>
      <c r="G18" s="70"/>
      <c r="H18" s="70"/>
      <c r="I18" s="70"/>
      <c r="J18" s="70"/>
      <c r="K18" s="70"/>
      <c r="L18" s="70"/>
      <c r="M18" s="70"/>
      <c r="N18" s="27">
        <f t="shared" si="0"/>
        <v>0</v>
      </c>
      <c r="O18" s="71"/>
      <c r="P18" s="71"/>
      <c r="Q18" s="71"/>
      <c r="R18" s="71"/>
      <c r="S18" s="71"/>
      <c r="T18" s="38">
        <f t="shared" si="1"/>
        <v>0</v>
      </c>
      <c r="U18" s="39" t="str">
        <f t="shared" si="2"/>
        <v/>
      </c>
      <c r="V18" s="22">
        <v>149</v>
      </c>
      <c r="W18" s="22" t="s">
        <v>72</v>
      </c>
      <c r="X18" s="22" t="s">
        <v>79</v>
      </c>
      <c r="Y18" s="59">
        <v>1500</v>
      </c>
      <c r="Z18" s="40"/>
      <c r="AA18" s="1" t="s">
        <v>74</v>
      </c>
      <c r="AB18" s="28" t="s">
        <v>81</v>
      </c>
    </row>
    <row r="19" spans="1:28" x14ac:dyDescent="0.3">
      <c r="A19" s="1" t="s">
        <v>59</v>
      </c>
      <c r="B19" s="1" t="s">
        <v>45</v>
      </c>
      <c r="C19" s="27" t="s">
        <v>48</v>
      </c>
      <c r="D19" s="37">
        <v>1</v>
      </c>
      <c r="E19" s="70"/>
      <c r="F19" s="70"/>
      <c r="G19" s="70"/>
      <c r="H19" s="70"/>
      <c r="I19" s="70"/>
      <c r="J19" s="70"/>
      <c r="K19" s="70"/>
      <c r="L19" s="70"/>
      <c r="M19" s="70"/>
      <c r="N19" s="27">
        <f t="shared" si="0"/>
        <v>0</v>
      </c>
      <c r="O19" s="71"/>
      <c r="P19" s="71"/>
      <c r="Q19" s="71"/>
      <c r="R19" s="71"/>
      <c r="S19" s="71"/>
      <c r="T19" s="38">
        <f t="shared" si="1"/>
        <v>0</v>
      </c>
      <c r="U19" s="39" t="str">
        <f t="shared" si="2"/>
        <v/>
      </c>
      <c r="V19" s="22">
        <v>149</v>
      </c>
      <c r="W19" s="22" t="s">
        <v>72</v>
      </c>
      <c r="X19" s="22" t="s">
        <v>79</v>
      </c>
      <c r="Y19" s="59">
        <v>1500</v>
      </c>
      <c r="Z19" s="40"/>
      <c r="AA19" s="1" t="s">
        <v>74</v>
      </c>
      <c r="AB19" s="28" t="s">
        <v>81</v>
      </c>
    </row>
    <row r="20" spans="1:28" x14ac:dyDescent="0.3">
      <c r="A20" s="1" t="s">
        <v>59</v>
      </c>
      <c r="B20" s="1" t="s">
        <v>45</v>
      </c>
      <c r="C20" s="27" t="s">
        <v>47</v>
      </c>
      <c r="D20" s="37">
        <v>15</v>
      </c>
      <c r="E20" s="70"/>
      <c r="F20" s="70"/>
      <c r="G20" s="70"/>
      <c r="H20" s="70"/>
      <c r="I20" s="70"/>
      <c r="J20" s="70"/>
      <c r="K20" s="70"/>
      <c r="L20" s="70"/>
      <c r="M20" s="70"/>
      <c r="N20" s="27">
        <f t="shared" si="0"/>
        <v>0</v>
      </c>
      <c r="O20" s="71"/>
      <c r="P20" s="71"/>
      <c r="Q20" s="71"/>
      <c r="R20" s="71"/>
      <c r="S20" s="71"/>
      <c r="T20" s="38">
        <v>24</v>
      </c>
      <c r="U20" s="39" t="str">
        <f t="shared" si="2"/>
        <v/>
      </c>
      <c r="V20" s="22">
        <v>149</v>
      </c>
      <c r="W20" s="22" t="s">
        <v>72</v>
      </c>
      <c r="X20" s="22" t="s">
        <v>79</v>
      </c>
      <c r="Y20" s="59">
        <v>1500</v>
      </c>
      <c r="Z20" s="40"/>
      <c r="AA20" s="1" t="s">
        <v>74</v>
      </c>
      <c r="AB20" s="28" t="s">
        <v>81</v>
      </c>
    </row>
    <row r="21" spans="1:28" x14ac:dyDescent="0.3">
      <c r="A21" s="1" t="s">
        <v>59</v>
      </c>
      <c r="B21" s="1" t="s">
        <v>45</v>
      </c>
      <c r="C21" s="27" t="s">
        <v>54</v>
      </c>
      <c r="D21" s="37">
        <v>21</v>
      </c>
      <c r="E21" s="70"/>
      <c r="F21" s="70"/>
      <c r="G21" s="70"/>
      <c r="H21" s="70"/>
      <c r="I21" s="70"/>
      <c r="J21" s="70"/>
      <c r="K21" s="70"/>
      <c r="L21" s="70"/>
      <c r="M21" s="70"/>
      <c r="N21" s="27">
        <f t="shared" si="0"/>
        <v>0</v>
      </c>
      <c r="O21" s="71"/>
      <c r="P21" s="71"/>
      <c r="Q21" s="71"/>
      <c r="R21" s="71"/>
      <c r="S21" s="71"/>
      <c r="T21" s="38">
        <f t="shared" si="1"/>
        <v>0</v>
      </c>
      <c r="U21" s="39" t="str">
        <f t="shared" si="2"/>
        <v/>
      </c>
      <c r="V21" s="22">
        <v>149</v>
      </c>
      <c r="W21" s="22" t="s">
        <v>72</v>
      </c>
      <c r="X21" s="22" t="s">
        <v>79</v>
      </c>
      <c r="Y21" s="59">
        <v>1500</v>
      </c>
      <c r="Z21" s="40"/>
      <c r="AA21" s="1" t="s">
        <v>74</v>
      </c>
      <c r="AB21" s="28" t="s">
        <v>81</v>
      </c>
    </row>
    <row r="22" spans="1:28" x14ac:dyDescent="0.3">
      <c r="A22" s="1" t="s">
        <v>59</v>
      </c>
      <c r="B22" s="1" t="s">
        <v>45</v>
      </c>
      <c r="C22" s="27" t="s">
        <v>214</v>
      </c>
      <c r="D22" s="37">
        <v>20</v>
      </c>
      <c r="E22" s="70"/>
      <c r="F22" s="70"/>
      <c r="G22" s="70"/>
      <c r="H22" s="70"/>
      <c r="I22" s="70"/>
      <c r="J22" s="70"/>
      <c r="K22" s="70"/>
      <c r="L22" s="70"/>
      <c r="M22" s="70"/>
      <c r="N22" s="27">
        <f>SUM(L22:M22)</f>
        <v>0</v>
      </c>
      <c r="O22" s="71"/>
      <c r="P22" s="71"/>
      <c r="Q22" s="71"/>
      <c r="R22" s="71"/>
      <c r="S22" s="71"/>
      <c r="T22" s="38">
        <f>(H22*3)+((F22-H22)*2)+J22</f>
        <v>0</v>
      </c>
      <c r="U22" s="39" t="str">
        <f t="shared" si="2"/>
        <v/>
      </c>
      <c r="V22" s="22">
        <v>149</v>
      </c>
      <c r="W22" s="22" t="s">
        <v>72</v>
      </c>
      <c r="X22" s="22" t="s">
        <v>79</v>
      </c>
      <c r="Y22" s="59">
        <v>1500</v>
      </c>
      <c r="Z22" s="40"/>
      <c r="AA22" s="1" t="s">
        <v>74</v>
      </c>
      <c r="AB22" s="28" t="s">
        <v>81</v>
      </c>
    </row>
    <row r="23" spans="1:28" x14ac:dyDescent="0.3">
      <c r="A23" s="1" t="s">
        <v>59</v>
      </c>
      <c r="B23" s="1" t="s">
        <v>45</v>
      </c>
      <c r="C23" s="27" t="s">
        <v>50</v>
      </c>
      <c r="D23" s="37">
        <v>11</v>
      </c>
      <c r="E23" s="70"/>
      <c r="F23" s="70"/>
      <c r="G23" s="70"/>
      <c r="H23" s="70"/>
      <c r="I23" s="70"/>
      <c r="J23" s="70"/>
      <c r="K23" s="70"/>
      <c r="L23" s="70"/>
      <c r="M23" s="70"/>
      <c r="N23" s="27">
        <f>SUM(L23:M23)</f>
        <v>0</v>
      </c>
      <c r="O23" s="71"/>
      <c r="P23" s="71"/>
      <c r="Q23" s="71"/>
      <c r="R23" s="71"/>
      <c r="S23" s="71"/>
      <c r="T23" s="38">
        <f>(H23*3)+((F23-H23)*2)+J23</f>
        <v>0</v>
      </c>
      <c r="U23" s="39" t="str">
        <f t="shared" si="2"/>
        <v/>
      </c>
      <c r="V23" s="22">
        <v>149</v>
      </c>
      <c r="W23" s="22" t="s">
        <v>72</v>
      </c>
      <c r="X23" s="22" t="s">
        <v>79</v>
      </c>
      <c r="Y23" s="59">
        <v>1500</v>
      </c>
      <c r="Z23" s="40"/>
      <c r="AA23" s="1" t="s">
        <v>74</v>
      </c>
      <c r="AB23" s="28" t="s">
        <v>81</v>
      </c>
    </row>
    <row r="24" spans="1:28" x14ac:dyDescent="0.3">
      <c r="A24" s="1" t="s">
        <v>59</v>
      </c>
      <c r="B24" s="1" t="s">
        <v>45</v>
      </c>
      <c r="C24" s="27" t="s">
        <v>46</v>
      </c>
      <c r="D24" s="37">
        <v>12</v>
      </c>
      <c r="E24" s="70"/>
      <c r="F24" s="70"/>
      <c r="G24" s="70"/>
      <c r="H24" s="70"/>
      <c r="I24" s="70"/>
      <c r="J24" s="70"/>
      <c r="K24" s="70"/>
      <c r="L24" s="70"/>
      <c r="M24" s="70"/>
      <c r="N24" s="27">
        <f>SUM(L24:M24)</f>
        <v>0</v>
      </c>
      <c r="O24" s="71"/>
      <c r="P24" s="71"/>
      <c r="Q24" s="71"/>
      <c r="R24" s="71"/>
      <c r="S24" s="71"/>
      <c r="T24" s="38">
        <f>(H24*3)+((F24-H24)*2)+J24</f>
        <v>0</v>
      </c>
      <c r="U24" s="39" t="str">
        <f t="shared" si="2"/>
        <v/>
      </c>
      <c r="V24" s="22">
        <v>149</v>
      </c>
      <c r="W24" s="22" t="s">
        <v>72</v>
      </c>
      <c r="X24" s="22" t="s">
        <v>79</v>
      </c>
      <c r="Y24" s="59">
        <v>1500</v>
      </c>
      <c r="Z24" s="40"/>
      <c r="AA24" s="1" t="s">
        <v>74</v>
      </c>
      <c r="AB24" s="28" t="s">
        <v>81</v>
      </c>
    </row>
    <row r="25" spans="1:28" x14ac:dyDescent="0.3">
      <c r="A25" s="1" t="s">
        <v>59</v>
      </c>
      <c r="B25" s="1" t="s">
        <v>45</v>
      </c>
      <c r="C25" s="54" t="s">
        <v>38</v>
      </c>
      <c r="D25" s="1"/>
      <c r="E25" s="54">
        <v>240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54">
        <v>74</v>
      </c>
      <c r="U25" s="39" t="str">
        <f t="shared" ref="U25" si="3">_xlfn.IFNA("",((T25+Q25+N25-R25)+(O25*2))/E25)</f>
        <v/>
      </c>
      <c r="V25" s="22">
        <v>149</v>
      </c>
      <c r="W25" s="22" t="s">
        <v>72</v>
      </c>
      <c r="X25" s="22" t="s">
        <v>79</v>
      </c>
      <c r="Y25" s="59">
        <v>1500</v>
      </c>
      <c r="Z25" s="40"/>
      <c r="AA25" s="1" t="s">
        <v>74</v>
      </c>
      <c r="AB25" s="28" t="s">
        <v>81</v>
      </c>
    </row>
    <row r="26" spans="1:28" x14ac:dyDescent="0.3">
      <c r="A26" s="42" t="s">
        <v>59</v>
      </c>
      <c r="B26" s="42" t="s">
        <v>45</v>
      </c>
      <c r="C26" s="43" t="s">
        <v>39</v>
      </c>
      <c r="D26" s="42"/>
      <c r="E26" s="43">
        <f t="shared" ref="E26:T26" si="4">SUM(E13:E25)</f>
        <v>240</v>
      </c>
      <c r="F26" s="43">
        <f t="shared" si="4"/>
        <v>0</v>
      </c>
      <c r="G26" s="43">
        <f t="shared" si="4"/>
        <v>0</v>
      </c>
      <c r="H26" s="43">
        <f t="shared" si="4"/>
        <v>0</v>
      </c>
      <c r="I26" s="43">
        <f t="shared" si="4"/>
        <v>0</v>
      </c>
      <c r="J26" s="43">
        <f t="shared" si="4"/>
        <v>0</v>
      </c>
      <c r="K26" s="43">
        <f t="shared" si="4"/>
        <v>0</v>
      </c>
      <c r="L26" s="43">
        <f t="shared" si="4"/>
        <v>0</v>
      </c>
      <c r="M26" s="43">
        <f t="shared" si="4"/>
        <v>0</v>
      </c>
      <c r="N26" s="43">
        <f t="shared" si="4"/>
        <v>0</v>
      </c>
      <c r="O26" s="43">
        <f t="shared" si="4"/>
        <v>0</v>
      </c>
      <c r="P26" s="43">
        <f t="shared" si="4"/>
        <v>0</v>
      </c>
      <c r="Q26" s="43">
        <f t="shared" si="4"/>
        <v>0</v>
      </c>
      <c r="R26" s="43">
        <f t="shared" si="4"/>
        <v>0</v>
      </c>
      <c r="S26" s="43">
        <f t="shared" si="4"/>
        <v>0</v>
      </c>
      <c r="T26" s="43">
        <f t="shared" si="4"/>
        <v>98</v>
      </c>
      <c r="U26" s="44">
        <f>((T26+Q26+N26-R26)+(O26*2))/E26</f>
        <v>0.40833333333333333</v>
      </c>
      <c r="V26" s="45">
        <v>149</v>
      </c>
      <c r="W26" s="45" t="s">
        <v>72</v>
      </c>
      <c r="X26" s="45" t="s">
        <v>79</v>
      </c>
      <c r="Y26" s="60">
        <v>1500</v>
      </c>
      <c r="Z26" s="46"/>
      <c r="AA26" s="42" t="s">
        <v>74</v>
      </c>
      <c r="AB26" s="62" t="s">
        <v>81</v>
      </c>
    </row>
    <row r="27" spans="1:28" x14ac:dyDescent="0.3">
      <c r="A27" s="1"/>
      <c r="B27" s="1"/>
      <c r="C27" s="1"/>
      <c r="D27" s="1"/>
      <c r="F27" s="47" t="s">
        <v>40</v>
      </c>
      <c r="G27" s="48" t="e">
        <f>F26/G26</f>
        <v>#DIV/0!</v>
      </c>
      <c r="H27" s="27"/>
      <c r="I27" s="1"/>
      <c r="J27" s="47" t="s">
        <v>41</v>
      </c>
      <c r="K27" s="49" t="e">
        <f>J26/K26</f>
        <v>#DIV/0!</v>
      </c>
      <c r="L27" s="1"/>
      <c r="M27" s="38" t="s">
        <v>42</v>
      </c>
      <c r="N27" s="50"/>
      <c r="P27" s="1"/>
      <c r="Q27" s="1"/>
      <c r="R27" s="1"/>
      <c r="S27" s="1"/>
      <c r="T27" s="1"/>
      <c r="U27" s="1"/>
      <c r="V27" s="22"/>
      <c r="W27" s="22"/>
      <c r="X27" s="22"/>
      <c r="Y27" s="51"/>
      <c r="Z27" s="40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1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1"/>
      <c r="Z32" s="40"/>
      <c r="AA32" s="1"/>
      <c r="AB32" s="1"/>
    </row>
    <row r="33" spans="1:28" x14ac:dyDescent="0.3">
      <c r="B33" s="1"/>
      <c r="C33" s="52" t="s">
        <v>60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10</v>
      </c>
      <c r="U33" s="1"/>
      <c r="V33" s="53">
        <v>3</v>
      </c>
      <c r="W33" s="1"/>
      <c r="X33" s="1"/>
      <c r="Y33" s="30"/>
      <c r="Z33" s="40"/>
      <c r="AA33" s="1"/>
      <c r="AB33" s="1"/>
    </row>
    <row r="34" spans="1:28" x14ac:dyDescent="0.3">
      <c r="A34" s="35" t="s">
        <v>11</v>
      </c>
      <c r="B34" s="36" t="s">
        <v>12</v>
      </c>
      <c r="C34" s="37" t="s">
        <v>13</v>
      </c>
      <c r="D34" s="37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59</v>
      </c>
      <c r="C35" s="27" t="s">
        <v>132</v>
      </c>
      <c r="D35" s="37">
        <v>13</v>
      </c>
      <c r="E35" s="70"/>
      <c r="F35" s="70"/>
      <c r="G35" s="70"/>
      <c r="H35" s="70"/>
      <c r="I35" s="70"/>
      <c r="J35" s="70"/>
      <c r="K35" s="70"/>
      <c r="L35" s="70"/>
      <c r="M35" s="70"/>
      <c r="N35" s="27">
        <f>SUM(L35:M35)</f>
        <v>0</v>
      </c>
      <c r="O35" s="70"/>
      <c r="P35" s="71"/>
      <c r="Q35" s="70"/>
      <c r="R35" s="70"/>
      <c r="S35" s="70"/>
      <c r="T35" s="27">
        <v>16</v>
      </c>
      <c r="U35" s="39" t="str">
        <f>IFERROR(((T35+Q35+N35-R35)+(O35*2))/E35,"")</f>
        <v/>
      </c>
      <c r="V35" s="22">
        <v>149</v>
      </c>
      <c r="W35" s="22" t="s">
        <v>78</v>
      </c>
      <c r="X35" s="22" t="s">
        <v>73</v>
      </c>
      <c r="Y35" s="59">
        <v>1500</v>
      </c>
      <c r="Z35" s="40"/>
      <c r="AA35" s="1" t="s">
        <v>130</v>
      </c>
      <c r="AB35" s="28" t="s">
        <v>131</v>
      </c>
    </row>
    <row r="36" spans="1:28" x14ac:dyDescent="0.3">
      <c r="A36" s="1" t="s">
        <v>45</v>
      </c>
      <c r="B36" s="1" t="s">
        <v>59</v>
      </c>
      <c r="C36" s="27" t="s">
        <v>133</v>
      </c>
      <c r="D36" s="37">
        <v>11</v>
      </c>
      <c r="E36" s="70"/>
      <c r="F36" s="27">
        <v>12</v>
      </c>
      <c r="G36" s="27">
        <v>20</v>
      </c>
      <c r="H36" s="70"/>
      <c r="I36" s="70"/>
      <c r="J36" s="70"/>
      <c r="K36" s="70"/>
      <c r="L36" s="70"/>
      <c r="M36" s="70"/>
      <c r="N36" s="27">
        <f t="shared" ref="N36:N41" si="5">SUM(L36:M36)</f>
        <v>0</v>
      </c>
      <c r="O36" s="71"/>
      <c r="P36" s="71"/>
      <c r="Q36" s="38">
        <v>6</v>
      </c>
      <c r="R36" s="71"/>
      <c r="S36" s="71"/>
      <c r="T36" s="27">
        <f t="shared" ref="T36:T46" si="6">+(F36*2)+J36</f>
        <v>24</v>
      </c>
      <c r="U36" s="39" t="str">
        <f t="shared" ref="U36:U46" si="7">IFERROR(((T36+Q36+N36-R36)+(O36*2))/E36,"")</f>
        <v/>
      </c>
      <c r="V36" s="22">
        <v>149</v>
      </c>
      <c r="W36" s="22" t="s">
        <v>78</v>
      </c>
      <c r="X36" s="22" t="s">
        <v>73</v>
      </c>
      <c r="Y36" s="59">
        <v>1500</v>
      </c>
      <c r="Z36" s="40"/>
      <c r="AA36" s="1" t="s">
        <v>130</v>
      </c>
      <c r="AB36" s="28" t="s">
        <v>131</v>
      </c>
    </row>
    <row r="37" spans="1:28" x14ac:dyDescent="0.3">
      <c r="A37" s="1" t="s">
        <v>45</v>
      </c>
      <c r="B37" s="1" t="s">
        <v>59</v>
      </c>
      <c r="C37" s="27" t="s">
        <v>134</v>
      </c>
      <c r="D37" s="37">
        <v>31</v>
      </c>
      <c r="E37" s="70"/>
      <c r="F37" s="70"/>
      <c r="G37" s="70"/>
      <c r="H37" s="70"/>
      <c r="I37" s="70"/>
      <c r="J37" s="70"/>
      <c r="K37" s="70"/>
      <c r="L37" s="70"/>
      <c r="M37" s="27">
        <v>11</v>
      </c>
      <c r="N37" s="27">
        <f t="shared" si="5"/>
        <v>11</v>
      </c>
      <c r="O37" s="71"/>
      <c r="P37" s="71"/>
      <c r="Q37" s="71"/>
      <c r="R37" s="71"/>
      <c r="S37" s="71"/>
      <c r="T37" s="27">
        <v>14</v>
      </c>
      <c r="U37" s="39" t="str">
        <f t="shared" si="7"/>
        <v/>
      </c>
      <c r="V37" s="22">
        <v>149</v>
      </c>
      <c r="W37" s="22" t="s">
        <v>78</v>
      </c>
      <c r="X37" s="22" t="s">
        <v>73</v>
      </c>
      <c r="Y37" s="59">
        <v>1500</v>
      </c>
      <c r="Z37" s="40"/>
      <c r="AA37" s="1" t="s">
        <v>130</v>
      </c>
      <c r="AB37" s="28" t="s">
        <v>131</v>
      </c>
    </row>
    <row r="38" spans="1:28" x14ac:dyDescent="0.3">
      <c r="A38" s="1" t="s">
        <v>45</v>
      </c>
      <c r="B38" s="1" t="s">
        <v>59</v>
      </c>
      <c r="C38" s="27" t="s">
        <v>115</v>
      </c>
      <c r="D38" s="37">
        <v>6</v>
      </c>
      <c r="E38" s="70"/>
      <c r="F38" s="70"/>
      <c r="G38" s="70"/>
      <c r="H38" s="70"/>
      <c r="I38" s="70"/>
      <c r="J38" s="70"/>
      <c r="K38" s="70"/>
      <c r="L38" s="70"/>
      <c r="M38" s="70"/>
      <c r="N38" s="27">
        <f t="shared" si="5"/>
        <v>0</v>
      </c>
      <c r="O38" s="71"/>
      <c r="P38" s="71"/>
      <c r="Q38" s="71"/>
      <c r="R38" s="38">
        <v>3</v>
      </c>
      <c r="S38" s="71"/>
      <c r="T38" s="27">
        <f t="shared" si="6"/>
        <v>0</v>
      </c>
      <c r="U38" s="39" t="str">
        <f t="shared" si="7"/>
        <v/>
      </c>
      <c r="V38" s="22">
        <v>149</v>
      </c>
      <c r="W38" s="22" t="s">
        <v>78</v>
      </c>
      <c r="X38" s="22" t="s">
        <v>73</v>
      </c>
      <c r="Y38" s="59">
        <v>1500</v>
      </c>
      <c r="Z38" s="40"/>
      <c r="AA38" s="1" t="s">
        <v>130</v>
      </c>
      <c r="AB38" s="28" t="s">
        <v>131</v>
      </c>
    </row>
    <row r="39" spans="1:28" x14ac:dyDescent="0.3">
      <c r="A39" s="1" t="s">
        <v>45</v>
      </c>
      <c r="B39" s="1" t="s">
        <v>59</v>
      </c>
      <c r="C39" s="27" t="s">
        <v>240</v>
      </c>
      <c r="D39" s="69"/>
      <c r="E39" s="27">
        <v>4</v>
      </c>
      <c r="F39" s="70"/>
      <c r="G39" s="70"/>
      <c r="H39" s="70"/>
      <c r="I39" s="70"/>
      <c r="J39" s="70"/>
      <c r="K39" s="70"/>
      <c r="L39" s="70"/>
      <c r="M39" s="70"/>
      <c r="N39" s="27">
        <f t="shared" si="5"/>
        <v>0</v>
      </c>
      <c r="O39" s="71"/>
      <c r="P39" s="71"/>
      <c r="Q39" s="71"/>
      <c r="R39" s="71"/>
      <c r="S39" s="71"/>
      <c r="T39" s="27">
        <f t="shared" si="6"/>
        <v>0</v>
      </c>
      <c r="U39" s="39">
        <f t="shared" si="7"/>
        <v>0</v>
      </c>
      <c r="V39" s="22">
        <v>149</v>
      </c>
      <c r="W39" s="22" t="s">
        <v>78</v>
      </c>
      <c r="X39" s="22" t="s">
        <v>73</v>
      </c>
      <c r="Y39" s="59">
        <v>1500</v>
      </c>
      <c r="Z39" s="40"/>
      <c r="AA39" s="1" t="s">
        <v>130</v>
      </c>
      <c r="AB39" s="28" t="s">
        <v>131</v>
      </c>
    </row>
    <row r="40" spans="1:28" x14ac:dyDescent="0.3">
      <c r="A40" s="1" t="s">
        <v>45</v>
      </c>
      <c r="B40" s="1" t="s">
        <v>59</v>
      </c>
      <c r="C40" s="27" t="s">
        <v>135</v>
      </c>
      <c r="D40" s="37">
        <v>12</v>
      </c>
      <c r="E40" s="70"/>
      <c r="F40" s="70"/>
      <c r="G40" s="70"/>
      <c r="H40" s="70"/>
      <c r="I40" s="70"/>
      <c r="J40" s="70"/>
      <c r="K40" s="70"/>
      <c r="L40" s="70"/>
      <c r="M40" s="70"/>
      <c r="N40" s="27">
        <f t="shared" si="5"/>
        <v>0</v>
      </c>
      <c r="O40" s="71"/>
      <c r="P40" s="71"/>
      <c r="Q40" s="71"/>
      <c r="R40" s="71"/>
      <c r="S40" s="71"/>
      <c r="T40" s="27">
        <f t="shared" si="6"/>
        <v>0</v>
      </c>
      <c r="U40" s="39" t="str">
        <f t="shared" si="7"/>
        <v/>
      </c>
      <c r="V40" s="22">
        <v>149</v>
      </c>
      <c r="W40" s="22" t="s">
        <v>78</v>
      </c>
      <c r="X40" s="22" t="s">
        <v>73</v>
      </c>
      <c r="Y40" s="59">
        <v>1500</v>
      </c>
      <c r="Z40" s="40"/>
      <c r="AA40" s="1" t="s">
        <v>130</v>
      </c>
      <c r="AB40" s="28" t="s">
        <v>131</v>
      </c>
    </row>
    <row r="41" spans="1:28" x14ac:dyDescent="0.3">
      <c r="A41" s="1" t="s">
        <v>45</v>
      </c>
      <c r="B41" s="1" t="s">
        <v>59</v>
      </c>
      <c r="C41" s="27" t="s">
        <v>136</v>
      </c>
      <c r="D41" s="37">
        <v>32</v>
      </c>
      <c r="E41" s="70"/>
      <c r="F41" s="70"/>
      <c r="G41" s="70"/>
      <c r="H41" s="70"/>
      <c r="I41" s="70"/>
      <c r="J41" s="70"/>
      <c r="K41" s="70"/>
      <c r="L41" s="70"/>
      <c r="M41" s="70"/>
      <c r="N41" s="27">
        <f t="shared" si="5"/>
        <v>0</v>
      </c>
      <c r="O41" s="71"/>
      <c r="P41" s="71"/>
      <c r="Q41" s="71"/>
      <c r="R41" s="71"/>
      <c r="S41" s="71"/>
      <c r="T41" s="27">
        <f t="shared" si="6"/>
        <v>0</v>
      </c>
      <c r="U41" s="39" t="str">
        <f t="shared" si="7"/>
        <v/>
      </c>
      <c r="V41" s="22">
        <v>149</v>
      </c>
      <c r="W41" s="22" t="s">
        <v>78</v>
      </c>
      <c r="X41" s="22" t="s">
        <v>73</v>
      </c>
      <c r="Y41" s="59">
        <v>1500</v>
      </c>
      <c r="Z41" s="40"/>
      <c r="AA41" s="1" t="s">
        <v>130</v>
      </c>
      <c r="AB41" s="28" t="s">
        <v>131</v>
      </c>
    </row>
    <row r="42" spans="1:28" x14ac:dyDescent="0.3">
      <c r="A42" s="1" t="s">
        <v>45</v>
      </c>
      <c r="B42" s="1" t="s">
        <v>59</v>
      </c>
      <c r="C42" s="27" t="s">
        <v>137</v>
      </c>
      <c r="D42" s="37">
        <v>24</v>
      </c>
      <c r="E42" s="70"/>
      <c r="F42" s="70"/>
      <c r="G42" s="70"/>
      <c r="H42" s="70"/>
      <c r="I42" s="70"/>
      <c r="J42" s="70"/>
      <c r="K42" s="70"/>
      <c r="L42" s="70"/>
      <c r="M42" s="70"/>
      <c r="N42" s="27">
        <f>SUM(L42:M42)</f>
        <v>0</v>
      </c>
      <c r="O42" s="71"/>
      <c r="P42" s="71"/>
      <c r="Q42" s="71"/>
      <c r="R42" s="71"/>
      <c r="S42" s="71"/>
      <c r="T42" s="27">
        <f t="shared" si="6"/>
        <v>0</v>
      </c>
      <c r="U42" s="39" t="str">
        <f t="shared" si="7"/>
        <v/>
      </c>
      <c r="V42" s="22">
        <v>149</v>
      </c>
      <c r="W42" s="22" t="s">
        <v>78</v>
      </c>
      <c r="X42" s="22" t="s">
        <v>73</v>
      </c>
      <c r="Y42" s="59">
        <v>1500</v>
      </c>
      <c r="Z42" s="40"/>
      <c r="AA42" s="1" t="s">
        <v>130</v>
      </c>
      <c r="AB42" s="28" t="s">
        <v>131</v>
      </c>
    </row>
    <row r="43" spans="1:28" x14ac:dyDescent="0.3">
      <c r="A43" s="1" t="s">
        <v>45</v>
      </c>
      <c r="B43" s="1" t="s">
        <v>59</v>
      </c>
      <c r="C43" s="27" t="s">
        <v>117</v>
      </c>
      <c r="D43" s="37">
        <v>33</v>
      </c>
      <c r="E43" s="70"/>
      <c r="F43" s="70"/>
      <c r="G43" s="70"/>
      <c r="H43" s="70"/>
      <c r="I43" s="70"/>
      <c r="J43" s="70"/>
      <c r="K43" s="70"/>
      <c r="L43" s="70"/>
      <c r="M43" s="70"/>
      <c r="N43" s="27">
        <f>SUM(L43:M43)</f>
        <v>0</v>
      </c>
      <c r="O43" s="71"/>
      <c r="P43" s="71"/>
      <c r="Q43" s="71"/>
      <c r="R43" s="71"/>
      <c r="S43" s="71"/>
      <c r="T43" s="27">
        <f t="shared" si="6"/>
        <v>0</v>
      </c>
      <c r="U43" s="39" t="str">
        <f t="shared" si="7"/>
        <v/>
      </c>
      <c r="V43" s="22">
        <v>149</v>
      </c>
      <c r="W43" s="22" t="s">
        <v>78</v>
      </c>
      <c r="X43" s="22" t="s">
        <v>73</v>
      </c>
      <c r="Y43" s="59">
        <v>1500</v>
      </c>
      <c r="Z43" s="40"/>
      <c r="AA43" s="1" t="s">
        <v>130</v>
      </c>
      <c r="AB43" s="28" t="s">
        <v>131</v>
      </c>
    </row>
    <row r="44" spans="1:28" x14ac:dyDescent="0.3">
      <c r="A44" s="1" t="s">
        <v>45</v>
      </c>
      <c r="B44" s="1" t="s">
        <v>59</v>
      </c>
      <c r="C44" s="27" t="s">
        <v>118</v>
      </c>
      <c r="D44" s="37">
        <v>10</v>
      </c>
      <c r="E44" s="70"/>
      <c r="F44" s="70"/>
      <c r="G44" s="70"/>
      <c r="H44" s="70"/>
      <c r="I44" s="70"/>
      <c r="J44" s="70"/>
      <c r="K44" s="70"/>
      <c r="L44" s="70"/>
      <c r="M44" s="70"/>
      <c r="N44" s="27">
        <f>SUM(L44:M44)</f>
        <v>0</v>
      </c>
      <c r="O44" s="71"/>
      <c r="P44" s="71"/>
      <c r="Q44" s="71"/>
      <c r="R44" s="71"/>
      <c r="S44" s="71"/>
      <c r="T44" s="27">
        <f t="shared" si="6"/>
        <v>0</v>
      </c>
      <c r="U44" s="39" t="str">
        <f t="shared" si="7"/>
        <v/>
      </c>
      <c r="V44" s="22">
        <v>149</v>
      </c>
      <c r="W44" s="22" t="s">
        <v>78</v>
      </c>
      <c r="X44" s="22" t="s">
        <v>73</v>
      </c>
      <c r="Y44" s="59">
        <v>1500</v>
      </c>
      <c r="Z44" s="40"/>
      <c r="AA44" s="1" t="s">
        <v>130</v>
      </c>
      <c r="AB44" s="28" t="s">
        <v>131</v>
      </c>
    </row>
    <row r="45" spans="1:28" x14ac:dyDescent="0.3">
      <c r="A45" s="1" t="s">
        <v>45</v>
      </c>
      <c r="B45" s="1" t="s">
        <v>59</v>
      </c>
      <c r="C45" s="27" t="s">
        <v>120</v>
      </c>
      <c r="D45" s="37">
        <v>22</v>
      </c>
      <c r="E45" s="70"/>
      <c r="F45" s="70"/>
      <c r="G45" s="70"/>
      <c r="H45" s="70"/>
      <c r="I45" s="70"/>
      <c r="J45" s="70"/>
      <c r="K45" s="70"/>
      <c r="L45" s="70"/>
      <c r="M45" s="70"/>
      <c r="N45" s="27">
        <f>SUM(L45:M45)</f>
        <v>0</v>
      </c>
      <c r="O45" s="71"/>
      <c r="P45" s="71"/>
      <c r="Q45" s="71"/>
      <c r="R45" s="71"/>
      <c r="S45" s="71"/>
      <c r="T45" s="27">
        <f t="shared" si="6"/>
        <v>0</v>
      </c>
      <c r="U45" s="39" t="str">
        <f t="shared" si="7"/>
        <v/>
      </c>
      <c r="V45" s="22">
        <v>149</v>
      </c>
      <c r="W45" s="22" t="s">
        <v>78</v>
      </c>
      <c r="X45" s="22" t="s">
        <v>73</v>
      </c>
      <c r="Y45" s="59">
        <v>1500</v>
      </c>
      <c r="Z45" s="40"/>
      <c r="AA45" s="1" t="s">
        <v>130</v>
      </c>
      <c r="AB45" s="28" t="s">
        <v>131</v>
      </c>
    </row>
    <row r="46" spans="1:28" x14ac:dyDescent="0.3">
      <c r="A46" s="1" t="s">
        <v>45</v>
      </c>
      <c r="B46" s="1" t="s">
        <v>59</v>
      </c>
      <c r="C46" s="27" t="s">
        <v>121</v>
      </c>
      <c r="D46" s="37">
        <v>20</v>
      </c>
      <c r="E46" s="70"/>
      <c r="F46" s="70"/>
      <c r="G46" s="70"/>
      <c r="H46" s="70"/>
      <c r="I46" s="70"/>
      <c r="J46" s="70"/>
      <c r="K46" s="70"/>
      <c r="L46" s="70"/>
      <c r="M46" s="70"/>
      <c r="N46" s="27">
        <f>SUM(L46:M46)</f>
        <v>0</v>
      </c>
      <c r="O46" s="71"/>
      <c r="P46" s="71"/>
      <c r="Q46" s="71"/>
      <c r="R46" s="71"/>
      <c r="S46" s="71"/>
      <c r="T46" s="27">
        <f t="shared" si="6"/>
        <v>0</v>
      </c>
      <c r="U46" s="39" t="str">
        <f t="shared" si="7"/>
        <v/>
      </c>
      <c r="V46" s="22">
        <v>149</v>
      </c>
      <c r="W46" s="22" t="s">
        <v>78</v>
      </c>
      <c r="X46" s="22" t="s">
        <v>73</v>
      </c>
      <c r="Y46" s="59">
        <v>1500</v>
      </c>
      <c r="Z46" s="40"/>
      <c r="AA46" s="1" t="s">
        <v>130</v>
      </c>
      <c r="AB46" s="28" t="s">
        <v>131</v>
      </c>
    </row>
    <row r="47" spans="1:28" x14ac:dyDescent="0.3">
      <c r="A47" s="1" t="s">
        <v>45</v>
      </c>
      <c r="B47" s="1" t="s">
        <v>59</v>
      </c>
      <c r="C47" s="54" t="s">
        <v>38</v>
      </c>
      <c r="D47" s="1"/>
      <c r="E47" s="54">
        <v>236</v>
      </c>
      <c r="F47" s="41"/>
      <c r="G47" s="41"/>
      <c r="H47" s="41"/>
      <c r="I47" s="41"/>
      <c r="J47" s="41"/>
      <c r="K47" s="41"/>
      <c r="L47" s="41"/>
      <c r="M47" s="41"/>
      <c r="N47" s="27"/>
      <c r="O47" s="41"/>
      <c r="P47" s="41"/>
      <c r="Q47" s="41"/>
      <c r="R47" s="41"/>
      <c r="S47" s="41"/>
      <c r="T47" s="54">
        <v>60</v>
      </c>
      <c r="U47" s="39" t="str">
        <f t="shared" ref="U47" si="8">_xlfn.IFNA("",((T47+Q47+N47-R47)+(O47*2))/E47)</f>
        <v/>
      </c>
      <c r="V47" s="22">
        <v>149</v>
      </c>
      <c r="W47" s="22" t="s">
        <v>78</v>
      </c>
      <c r="X47" s="22" t="s">
        <v>73</v>
      </c>
      <c r="Y47" s="59">
        <v>1500</v>
      </c>
      <c r="Z47" s="40"/>
      <c r="AA47" s="1" t="s">
        <v>130</v>
      </c>
      <c r="AB47" s="28" t="s">
        <v>131</v>
      </c>
    </row>
    <row r="48" spans="1:28" x14ac:dyDescent="0.3">
      <c r="A48" s="42" t="s">
        <v>45</v>
      </c>
      <c r="B48" s="42" t="s">
        <v>59</v>
      </c>
      <c r="C48" s="43" t="s">
        <v>39</v>
      </c>
      <c r="D48" s="42"/>
      <c r="E48" s="43">
        <f t="shared" ref="E48:T48" si="9">SUM(E35:E47)</f>
        <v>240</v>
      </c>
      <c r="F48" s="43">
        <f t="shared" si="9"/>
        <v>12</v>
      </c>
      <c r="G48" s="43">
        <f t="shared" si="9"/>
        <v>20</v>
      </c>
      <c r="H48" s="43">
        <f t="shared" si="9"/>
        <v>0</v>
      </c>
      <c r="I48" s="43">
        <f t="shared" si="9"/>
        <v>0</v>
      </c>
      <c r="J48" s="43">
        <f t="shared" si="9"/>
        <v>0</v>
      </c>
      <c r="K48" s="43">
        <f t="shared" si="9"/>
        <v>0</v>
      </c>
      <c r="L48" s="43">
        <f t="shared" si="9"/>
        <v>0</v>
      </c>
      <c r="M48" s="43">
        <f t="shared" si="9"/>
        <v>11</v>
      </c>
      <c r="N48" s="43">
        <f t="shared" si="9"/>
        <v>11</v>
      </c>
      <c r="O48" s="43">
        <f t="shared" si="9"/>
        <v>0</v>
      </c>
      <c r="P48" s="43">
        <f t="shared" si="9"/>
        <v>0</v>
      </c>
      <c r="Q48" s="43">
        <f t="shared" si="9"/>
        <v>6</v>
      </c>
      <c r="R48" s="43">
        <f t="shared" si="9"/>
        <v>3</v>
      </c>
      <c r="S48" s="43">
        <f t="shared" si="9"/>
        <v>0</v>
      </c>
      <c r="T48" s="43">
        <f t="shared" si="9"/>
        <v>114</v>
      </c>
      <c r="U48" s="44">
        <f>((T48+Q48+N48-R48)+(O48*2))/E48</f>
        <v>0.53333333333333333</v>
      </c>
      <c r="V48" s="45">
        <v>149</v>
      </c>
      <c r="W48" s="45" t="s">
        <v>78</v>
      </c>
      <c r="X48" s="45" t="s">
        <v>73</v>
      </c>
      <c r="Y48" s="60">
        <v>1500</v>
      </c>
      <c r="Z48" s="46"/>
      <c r="AA48" s="42" t="s">
        <v>130</v>
      </c>
      <c r="AB48" s="62" t="s">
        <v>131</v>
      </c>
    </row>
    <row r="49" spans="1:28" x14ac:dyDescent="0.3">
      <c r="A49" s="1"/>
      <c r="B49" s="1"/>
      <c r="C49" s="1"/>
      <c r="D49" s="1"/>
      <c r="F49" s="47" t="s">
        <v>40</v>
      </c>
      <c r="G49" s="48">
        <f>F48/G48</f>
        <v>0.6</v>
      </c>
      <c r="H49" s="27"/>
      <c r="I49" s="1"/>
      <c r="J49" s="47" t="s">
        <v>41</v>
      </c>
      <c r="K49" s="49" t="e">
        <f>J48/K48</f>
        <v>#DIV/0!</v>
      </c>
      <c r="L49" s="1"/>
      <c r="M49" s="38" t="s">
        <v>42</v>
      </c>
      <c r="N49" s="50"/>
      <c r="P49" s="1"/>
      <c r="Q49" s="1"/>
      <c r="R49" s="1"/>
      <c r="S49" s="1"/>
      <c r="T49" s="1"/>
      <c r="U49" s="1"/>
      <c r="V49" s="22"/>
      <c r="W49" s="22"/>
      <c r="X49" s="22"/>
      <c r="Y49" s="51"/>
      <c r="Z49" s="40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1"/>
      <c r="Z50" s="40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40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FA0D-B4CC-4FEA-8B90-701D18F764C5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6" t="s">
        <v>269</v>
      </c>
    </row>
    <row r="2" spans="1:28" x14ac:dyDescent="0.3">
      <c r="B2" s="1"/>
      <c r="C2" s="2" t="s">
        <v>44</v>
      </c>
      <c r="D2" s="3" t="s">
        <v>71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138</v>
      </c>
      <c r="D4" s="7" t="s">
        <v>4</v>
      </c>
      <c r="E4" s="8"/>
      <c r="F4" s="5"/>
      <c r="G4" s="1"/>
      <c r="J4" s="15" t="s">
        <v>139</v>
      </c>
      <c r="K4" s="16" t="s">
        <v>44</v>
      </c>
      <c r="L4" s="17"/>
      <c r="M4" s="18"/>
      <c r="N4" s="19">
        <v>19</v>
      </c>
      <c r="O4" s="19">
        <v>13</v>
      </c>
      <c r="P4" s="19">
        <v>25</v>
      </c>
      <c r="Q4" s="19">
        <v>22</v>
      </c>
      <c r="R4" s="20"/>
      <c r="S4" s="21">
        <f>SUM(N4:R4)</f>
        <v>79</v>
      </c>
      <c r="T4" s="22">
        <v>159</v>
      </c>
    </row>
    <row r="5" spans="1:28" x14ac:dyDescent="0.3">
      <c r="B5" s="1"/>
      <c r="C5" s="6" t="s">
        <v>220</v>
      </c>
      <c r="D5" s="7" t="s">
        <v>5</v>
      </c>
      <c r="E5" s="1"/>
      <c r="F5" s="1"/>
      <c r="G5" s="1"/>
      <c r="J5" s="15" t="s">
        <v>129</v>
      </c>
      <c r="K5" s="16" t="s">
        <v>62</v>
      </c>
      <c r="L5" s="17"/>
      <c r="M5" s="18"/>
      <c r="N5" s="19">
        <v>23</v>
      </c>
      <c r="O5" s="19">
        <v>20</v>
      </c>
      <c r="P5" s="19">
        <v>26</v>
      </c>
      <c r="Q5" s="19">
        <v>26</v>
      </c>
      <c r="R5" s="20"/>
      <c r="S5" s="21">
        <f>SUM(N5:R5)</f>
        <v>95</v>
      </c>
      <c r="T5" s="22">
        <v>159</v>
      </c>
      <c r="U5" s="1"/>
      <c r="V5" s="1"/>
      <c r="W5" s="1"/>
    </row>
    <row r="6" spans="1:28" x14ac:dyDescent="0.3">
      <c r="C6" s="23">
        <v>500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57"/>
      <c r="D7" s="7" t="s">
        <v>7</v>
      </c>
      <c r="G7" s="1"/>
      <c r="S7" s="1"/>
      <c r="T7" s="25" t="s">
        <v>8</v>
      </c>
      <c r="U7" s="1"/>
      <c r="V7" s="26">
        <v>159</v>
      </c>
      <c r="W7" s="1"/>
    </row>
    <row r="8" spans="1:28" x14ac:dyDescent="0.3">
      <c r="B8" s="1"/>
      <c r="C8" s="5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5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2" t="s">
        <v>44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10</v>
      </c>
      <c r="U11" s="1"/>
      <c r="V11" s="53">
        <v>4</v>
      </c>
      <c r="W11" s="1"/>
      <c r="X11" s="1"/>
      <c r="Y11" s="30"/>
      <c r="Z11" s="40"/>
      <c r="AA11" s="1"/>
      <c r="AB11" s="1"/>
    </row>
    <row r="12" spans="1:28" x14ac:dyDescent="0.3">
      <c r="A12" s="35" t="s">
        <v>11</v>
      </c>
      <c r="B12" s="36" t="s">
        <v>12</v>
      </c>
      <c r="C12" s="37" t="s">
        <v>13</v>
      </c>
      <c r="D12" s="37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61</v>
      </c>
      <c r="B13" s="1" t="s">
        <v>45</v>
      </c>
      <c r="C13" s="27" t="s">
        <v>49</v>
      </c>
      <c r="D13" s="37">
        <v>4</v>
      </c>
      <c r="E13" s="27">
        <v>41</v>
      </c>
      <c r="F13" s="27">
        <v>7</v>
      </c>
      <c r="G13" s="27">
        <v>14</v>
      </c>
      <c r="H13" s="27">
        <v>0</v>
      </c>
      <c r="I13" s="27">
        <v>1</v>
      </c>
      <c r="J13" s="27">
        <v>0</v>
      </c>
      <c r="K13" s="27">
        <v>0</v>
      </c>
      <c r="L13" s="27">
        <v>3</v>
      </c>
      <c r="M13" s="27">
        <v>5</v>
      </c>
      <c r="N13" s="27">
        <f>SUM(L13:M13)</f>
        <v>8</v>
      </c>
      <c r="O13" s="27">
        <v>3</v>
      </c>
      <c r="P13" s="38">
        <v>2</v>
      </c>
      <c r="Q13" s="27">
        <v>3</v>
      </c>
      <c r="R13" s="27">
        <v>2</v>
      </c>
      <c r="S13" s="27">
        <v>0</v>
      </c>
      <c r="T13" s="27">
        <v>14</v>
      </c>
      <c r="U13" s="39">
        <f>IFERROR(((T13+Q13+N13-R13)+(O13*2))/E13,"")</f>
        <v>0.70731707317073167</v>
      </c>
      <c r="V13" s="22">
        <v>159</v>
      </c>
      <c r="W13" s="22" t="s">
        <v>78</v>
      </c>
      <c r="X13" s="22" t="s">
        <v>79</v>
      </c>
      <c r="Y13" s="59">
        <v>500</v>
      </c>
      <c r="Z13" s="40"/>
      <c r="AA13" s="1" t="s">
        <v>74</v>
      </c>
      <c r="AB13" s="28" t="s">
        <v>140</v>
      </c>
    </row>
    <row r="14" spans="1:28" x14ac:dyDescent="0.3">
      <c r="A14" s="1" t="s">
        <v>61</v>
      </c>
      <c r="B14" s="1" t="s">
        <v>45</v>
      </c>
      <c r="C14" s="27" t="s">
        <v>51</v>
      </c>
      <c r="D14" s="37">
        <v>5</v>
      </c>
      <c r="E14" s="27">
        <v>6</v>
      </c>
      <c r="F14" s="27">
        <v>0</v>
      </c>
      <c r="G14" s="27">
        <v>1</v>
      </c>
      <c r="H14" s="27"/>
      <c r="I14" s="27"/>
      <c r="J14" s="27">
        <v>0</v>
      </c>
      <c r="K14" s="27">
        <v>0</v>
      </c>
      <c r="L14" s="27">
        <v>0</v>
      </c>
      <c r="M14" s="27">
        <v>1</v>
      </c>
      <c r="N14" s="27">
        <f>SUM(L14:M14)</f>
        <v>1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27">
        <v>0</v>
      </c>
      <c r="U14" s="39">
        <f t="shared" ref="U14:U24" si="0">IFERROR(((T14+Q14+N14-R14)+(O14*2))/E14,"")</f>
        <v>0.16666666666666666</v>
      </c>
      <c r="V14" s="22">
        <v>159</v>
      </c>
      <c r="W14" s="22" t="s">
        <v>78</v>
      </c>
      <c r="X14" s="22" t="s">
        <v>79</v>
      </c>
      <c r="Y14" s="59">
        <v>500</v>
      </c>
      <c r="Z14" s="40"/>
      <c r="AA14" s="1" t="s">
        <v>74</v>
      </c>
      <c r="AB14" s="28" t="s">
        <v>140</v>
      </c>
    </row>
    <row r="15" spans="1:28" x14ac:dyDescent="0.3">
      <c r="A15" s="1" t="s">
        <v>61</v>
      </c>
      <c r="B15" s="1" t="s">
        <v>45</v>
      </c>
      <c r="C15" s="27" t="s">
        <v>52</v>
      </c>
      <c r="D15" s="37">
        <v>13</v>
      </c>
      <c r="E15" s="27">
        <v>10</v>
      </c>
      <c r="F15" s="27">
        <v>0</v>
      </c>
      <c r="G15" s="27">
        <v>0</v>
      </c>
      <c r="H15" s="27"/>
      <c r="I15" s="27"/>
      <c r="J15" s="27">
        <v>1</v>
      </c>
      <c r="K15" s="27">
        <v>2</v>
      </c>
      <c r="L15" s="27">
        <v>0</v>
      </c>
      <c r="M15" s="27">
        <v>1</v>
      </c>
      <c r="N15" s="27">
        <f t="shared" ref="N15:N21" si="1">SUM(L15:M15)</f>
        <v>1</v>
      </c>
      <c r="O15" s="38">
        <v>0</v>
      </c>
      <c r="P15" s="38">
        <v>1</v>
      </c>
      <c r="Q15" s="38">
        <v>0</v>
      </c>
      <c r="R15" s="38">
        <v>1</v>
      </c>
      <c r="S15" s="38">
        <v>0</v>
      </c>
      <c r="T15" s="27">
        <v>1</v>
      </c>
      <c r="U15" s="39">
        <f t="shared" si="0"/>
        <v>0.1</v>
      </c>
      <c r="V15" s="22">
        <v>159</v>
      </c>
      <c r="W15" s="22" t="s">
        <v>78</v>
      </c>
      <c r="X15" s="22" t="s">
        <v>79</v>
      </c>
      <c r="Y15" s="59">
        <v>500</v>
      </c>
      <c r="Z15" s="40"/>
      <c r="AA15" s="1" t="s">
        <v>74</v>
      </c>
      <c r="AB15" s="28" t="s">
        <v>140</v>
      </c>
    </row>
    <row r="16" spans="1:28" x14ac:dyDescent="0.3">
      <c r="A16" s="1" t="s">
        <v>61</v>
      </c>
      <c r="B16" s="1" t="s">
        <v>45</v>
      </c>
      <c r="C16" s="27" t="s">
        <v>53</v>
      </c>
      <c r="D16" s="37">
        <v>14</v>
      </c>
      <c r="E16" s="27">
        <v>8</v>
      </c>
      <c r="F16" s="27">
        <v>1</v>
      </c>
      <c r="G16" s="27">
        <v>3</v>
      </c>
      <c r="H16" s="27"/>
      <c r="I16" s="27"/>
      <c r="J16" s="27">
        <v>1</v>
      </c>
      <c r="K16" s="27">
        <v>2</v>
      </c>
      <c r="L16" s="27">
        <v>0</v>
      </c>
      <c r="M16" s="27">
        <v>2</v>
      </c>
      <c r="N16" s="27">
        <f t="shared" si="1"/>
        <v>2</v>
      </c>
      <c r="O16" s="38">
        <v>0</v>
      </c>
      <c r="P16" s="38">
        <v>2</v>
      </c>
      <c r="Q16" s="38">
        <v>0</v>
      </c>
      <c r="R16" s="38">
        <v>0</v>
      </c>
      <c r="S16" s="38">
        <v>0</v>
      </c>
      <c r="T16" s="27">
        <v>3</v>
      </c>
      <c r="U16" s="39">
        <f t="shared" si="0"/>
        <v>0.625</v>
      </c>
      <c r="V16" s="22">
        <v>159</v>
      </c>
      <c r="W16" s="22" t="s">
        <v>78</v>
      </c>
      <c r="X16" s="22" t="s">
        <v>79</v>
      </c>
      <c r="Y16" s="59">
        <v>500</v>
      </c>
      <c r="Z16" s="40"/>
      <c r="AA16" s="1" t="s">
        <v>74</v>
      </c>
      <c r="AB16" s="28" t="s">
        <v>140</v>
      </c>
    </row>
    <row r="17" spans="1:28" x14ac:dyDescent="0.3">
      <c r="A17" s="1" t="s">
        <v>61</v>
      </c>
      <c r="B17" s="1" t="s">
        <v>45</v>
      </c>
      <c r="C17" s="27" t="s">
        <v>231</v>
      </c>
      <c r="D17" s="37">
        <v>2</v>
      </c>
      <c r="E17" s="27" t="s">
        <v>276</v>
      </c>
      <c r="F17" s="27"/>
      <c r="G17" s="27"/>
      <c r="H17" s="27"/>
      <c r="I17" s="27"/>
      <c r="J17" s="27"/>
      <c r="K17" s="27"/>
      <c r="L17" s="27"/>
      <c r="M17" s="27"/>
      <c r="N17" s="27"/>
      <c r="O17" s="38"/>
      <c r="P17" s="38"/>
      <c r="Q17" s="38"/>
      <c r="R17" s="38"/>
      <c r="S17" s="38"/>
      <c r="T17" s="27"/>
      <c r="U17" s="39"/>
      <c r="V17" s="22">
        <v>159</v>
      </c>
      <c r="W17" s="22" t="s">
        <v>78</v>
      </c>
      <c r="X17" s="22" t="s">
        <v>79</v>
      </c>
      <c r="Y17" s="59">
        <v>500</v>
      </c>
      <c r="Z17" s="40"/>
      <c r="AA17" s="1" t="s">
        <v>74</v>
      </c>
      <c r="AB17" s="28" t="s">
        <v>140</v>
      </c>
    </row>
    <row r="18" spans="1:28" x14ac:dyDescent="0.3">
      <c r="A18" s="1" t="s">
        <v>61</v>
      </c>
      <c r="B18" s="1" t="s">
        <v>45</v>
      </c>
      <c r="C18" s="27" t="s">
        <v>48</v>
      </c>
      <c r="D18" s="37">
        <v>1</v>
      </c>
      <c r="E18" s="27">
        <v>34</v>
      </c>
      <c r="F18" s="27">
        <v>4</v>
      </c>
      <c r="G18" s="27">
        <v>13</v>
      </c>
      <c r="H18" s="27"/>
      <c r="I18" s="27"/>
      <c r="J18" s="27">
        <v>0</v>
      </c>
      <c r="K18" s="27">
        <v>0</v>
      </c>
      <c r="L18" s="27">
        <v>1</v>
      </c>
      <c r="M18" s="27">
        <v>0</v>
      </c>
      <c r="N18" s="27">
        <f t="shared" si="1"/>
        <v>1</v>
      </c>
      <c r="O18" s="38">
        <v>0</v>
      </c>
      <c r="P18" s="38">
        <v>4</v>
      </c>
      <c r="Q18" s="38">
        <v>0</v>
      </c>
      <c r="R18" s="38">
        <v>7</v>
      </c>
      <c r="S18" s="38">
        <v>0</v>
      </c>
      <c r="T18" s="27">
        <v>8</v>
      </c>
      <c r="U18" s="39">
        <f t="shared" si="0"/>
        <v>5.8823529411764705E-2</v>
      </c>
      <c r="V18" s="22">
        <v>159</v>
      </c>
      <c r="W18" s="22" t="s">
        <v>78</v>
      </c>
      <c r="X18" s="22" t="s">
        <v>79</v>
      </c>
      <c r="Y18" s="59">
        <v>500</v>
      </c>
      <c r="Z18" s="40"/>
      <c r="AA18" s="1" t="s">
        <v>74</v>
      </c>
      <c r="AB18" s="28" t="s">
        <v>140</v>
      </c>
    </row>
    <row r="19" spans="1:28" x14ac:dyDescent="0.3">
      <c r="A19" s="1" t="s">
        <v>61</v>
      </c>
      <c r="B19" s="1" t="s">
        <v>45</v>
      </c>
      <c r="C19" s="27" t="s">
        <v>47</v>
      </c>
      <c r="D19" s="37">
        <v>15</v>
      </c>
      <c r="E19" s="27">
        <v>42</v>
      </c>
      <c r="F19" s="27">
        <v>8</v>
      </c>
      <c r="G19" s="27">
        <v>12</v>
      </c>
      <c r="H19" s="27"/>
      <c r="I19" s="27"/>
      <c r="J19" s="27">
        <v>8</v>
      </c>
      <c r="K19" s="27">
        <v>10</v>
      </c>
      <c r="L19" s="27">
        <v>9</v>
      </c>
      <c r="M19" s="27">
        <v>7</v>
      </c>
      <c r="N19" s="27">
        <f t="shared" si="1"/>
        <v>16</v>
      </c>
      <c r="O19" s="38">
        <v>1</v>
      </c>
      <c r="P19" s="38">
        <v>3</v>
      </c>
      <c r="Q19" s="38">
        <v>2</v>
      </c>
      <c r="R19" s="38">
        <v>3</v>
      </c>
      <c r="S19" s="38">
        <v>0</v>
      </c>
      <c r="T19" s="27">
        <v>24</v>
      </c>
      <c r="U19" s="39">
        <f t="shared" si="0"/>
        <v>0.97619047619047616</v>
      </c>
      <c r="V19" s="22">
        <v>159</v>
      </c>
      <c r="W19" s="22" t="s">
        <v>78</v>
      </c>
      <c r="X19" s="22" t="s">
        <v>79</v>
      </c>
      <c r="Y19" s="59">
        <v>500</v>
      </c>
      <c r="Z19" s="40"/>
      <c r="AA19" s="1" t="s">
        <v>74</v>
      </c>
      <c r="AB19" s="28" t="s">
        <v>140</v>
      </c>
    </row>
    <row r="20" spans="1:28" x14ac:dyDescent="0.3">
      <c r="A20" s="1" t="s">
        <v>61</v>
      </c>
      <c r="B20" s="1" t="s">
        <v>45</v>
      </c>
      <c r="C20" s="27" t="s">
        <v>54</v>
      </c>
      <c r="D20" s="37">
        <v>21</v>
      </c>
      <c r="E20" s="27">
        <v>32</v>
      </c>
      <c r="F20" s="27">
        <v>5</v>
      </c>
      <c r="G20" s="27">
        <v>16</v>
      </c>
      <c r="H20" s="27"/>
      <c r="I20" s="27"/>
      <c r="J20" s="27">
        <v>4</v>
      </c>
      <c r="K20" s="27">
        <v>8</v>
      </c>
      <c r="L20" s="27">
        <v>3</v>
      </c>
      <c r="M20" s="27">
        <v>6</v>
      </c>
      <c r="N20" s="27">
        <f t="shared" si="1"/>
        <v>9</v>
      </c>
      <c r="O20" s="38">
        <v>1</v>
      </c>
      <c r="P20" s="38">
        <v>4</v>
      </c>
      <c r="Q20" s="38">
        <v>0</v>
      </c>
      <c r="R20" s="38">
        <v>1</v>
      </c>
      <c r="S20" s="38">
        <v>1</v>
      </c>
      <c r="T20" s="27">
        <v>14</v>
      </c>
      <c r="U20" s="39">
        <f t="shared" si="0"/>
        <v>0.75</v>
      </c>
      <c r="V20" s="22">
        <v>159</v>
      </c>
      <c r="W20" s="22" t="s">
        <v>78</v>
      </c>
      <c r="X20" s="22" t="s">
        <v>79</v>
      </c>
      <c r="Y20" s="59">
        <v>500</v>
      </c>
      <c r="Z20" s="40"/>
      <c r="AA20" s="1" t="s">
        <v>74</v>
      </c>
      <c r="AB20" s="28" t="s">
        <v>140</v>
      </c>
    </row>
    <row r="21" spans="1:28" x14ac:dyDescent="0.3">
      <c r="A21" s="1" t="s">
        <v>61</v>
      </c>
      <c r="B21" s="1" t="s">
        <v>45</v>
      </c>
      <c r="C21" s="27" t="s">
        <v>271</v>
      </c>
      <c r="D21" s="69"/>
      <c r="E21" s="27">
        <v>8</v>
      </c>
      <c r="F21" s="27">
        <v>0</v>
      </c>
      <c r="G21" s="27">
        <v>1</v>
      </c>
      <c r="H21" s="27"/>
      <c r="I21" s="27"/>
      <c r="J21" s="27">
        <v>0</v>
      </c>
      <c r="K21" s="27">
        <v>2</v>
      </c>
      <c r="L21" s="27">
        <v>0</v>
      </c>
      <c r="M21" s="27">
        <v>1</v>
      </c>
      <c r="N21" s="27">
        <f t="shared" si="1"/>
        <v>1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27">
        <v>0</v>
      </c>
      <c r="U21" s="39">
        <f t="shared" si="0"/>
        <v>0.125</v>
      </c>
      <c r="V21" s="22">
        <v>159</v>
      </c>
      <c r="W21" s="22" t="s">
        <v>78</v>
      </c>
      <c r="X21" s="22" t="s">
        <v>79</v>
      </c>
      <c r="Y21" s="59">
        <v>500</v>
      </c>
      <c r="Z21" s="40"/>
      <c r="AA21" s="1" t="s">
        <v>74</v>
      </c>
      <c r="AB21" s="28" t="s">
        <v>140</v>
      </c>
    </row>
    <row r="22" spans="1:28" x14ac:dyDescent="0.3">
      <c r="A22" s="1" t="s">
        <v>61</v>
      </c>
      <c r="B22" s="1" t="s">
        <v>45</v>
      </c>
      <c r="C22" s="27" t="s">
        <v>214</v>
      </c>
      <c r="D22" s="37">
        <v>20</v>
      </c>
      <c r="E22" s="27">
        <v>23</v>
      </c>
      <c r="F22" s="27">
        <v>6</v>
      </c>
      <c r="G22" s="27">
        <v>13</v>
      </c>
      <c r="H22" s="27"/>
      <c r="I22" s="27"/>
      <c r="J22" s="27">
        <v>1</v>
      </c>
      <c r="K22" s="27">
        <v>2</v>
      </c>
      <c r="L22" s="27">
        <v>4</v>
      </c>
      <c r="M22" s="27">
        <v>4</v>
      </c>
      <c r="N22" s="27">
        <f>SUM(L22:M22)</f>
        <v>8</v>
      </c>
      <c r="O22" s="38">
        <v>0</v>
      </c>
      <c r="P22" s="54">
        <v>6</v>
      </c>
      <c r="Q22" s="38">
        <v>2</v>
      </c>
      <c r="R22" s="38">
        <v>1</v>
      </c>
      <c r="S22" s="38">
        <v>1</v>
      </c>
      <c r="T22" s="27">
        <v>13</v>
      </c>
      <c r="U22" s="39">
        <f t="shared" si="0"/>
        <v>0.95652173913043481</v>
      </c>
      <c r="V22" s="22">
        <v>159</v>
      </c>
      <c r="W22" s="22" t="s">
        <v>78</v>
      </c>
      <c r="X22" s="22" t="s">
        <v>79</v>
      </c>
      <c r="Y22" s="59">
        <v>500</v>
      </c>
      <c r="Z22" s="40"/>
      <c r="AA22" s="1" t="s">
        <v>74</v>
      </c>
      <c r="AB22" s="28" t="s">
        <v>140</v>
      </c>
    </row>
    <row r="23" spans="1:28" x14ac:dyDescent="0.3">
      <c r="A23" s="1" t="s">
        <v>61</v>
      </c>
      <c r="B23" s="1" t="s">
        <v>45</v>
      </c>
      <c r="C23" s="27" t="s">
        <v>50</v>
      </c>
      <c r="D23" s="37">
        <v>11</v>
      </c>
      <c r="E23" s="27">
        <v>15</v>
      </c>
      <c r="F23" s="27">
        <v>0</v>
      </c>
      <c r="G23" s="27">
        <v>4</v>
      </c>
      <c r="H23" s="27"/>
      <c r="I23" s="27"/>
      <c r="J23" s="27">
        <v>2</v>
      </c>
      <c r="K23" s="27">
        <v>3</v>
      </c>
      <c r="L23" s="27">
        <v>0</v>
      </c>
      <c r="M23" s="27">
        <v>1</v>
      </c>
      <c r="N23" s="27">
        <f>SUM(L23:M23)</f>
        <v>1</v>
      </c>
      <c r="O23" s="38">
        <v>1</v>
      </c>
      <c r="P23" s="38">
        <v>0</v>
      </c>
      <c r="Q23" s="38">
        <v>0</v>
      </c>
      <c r="R23" s="38">
        <v>3</v>
      </c>
      <c r="S23" s="38">
        <v>0</v>
      </c>
      <c r="T23" s="27">
        <v>2</v>
      </c>
      <c r="U23" s="39">
        <f t="shared" si="0"/>
        <v>0.13333333333333333</v>
      </c>
      <c r="V23" s="22">
        <v>159</v>
      </c>
      <c r="W23" s="22" t="s">
        <v>78</v>
      </c>
      <c r="X23" s="22" t="s">
        <v>79</v>
      </c>
      <c r="Y23" s="59">
        <v>500</v>
      </c>
      <c r="Z23" s="40"/>
      <c r="AA23" s="1" t="s">
        <v>74</v>
      </c>
      <c r="AB23" s="28" t="s">
        <v>140</v>
      </c>
    </row>
    <row r="24" spans="1:28" x14ac:dyDescent="0.3">
      <c r="A24" s="1" t="s">
        <v>61</v>
      </c>
      <c r="B24" s="1" t="s">
        <v>45</v>
      </c>
      <c r="C24" s="27" t="s">
        <v>46</v>
      </c>
      <c r="D24" s="37">
        <v>12</v>
      </c>
      <c r="E24" s="27">
        <v>21</v>
      </c>
      <c r="F24" s="27">
        <v>0</v>
      </c>
      <c r="G24" s="27">
        <v>4</v>
      </c>
      <c r="H24" s="27"/>
      <c r="I24" s="27"/>
      <c r="J24" s="27">
        <v>0</v>
      </c>
      <c r="K24" s="27">
        <v>0</v>
      </c>
      <c r="L24" s="27">
        <v>0</v>
      </c>
      <c r="M24" s="27">
        <v>1</v>
      </c>
      <c r="N24" s="27">
        <f>SUM(L24:M24)</f>
        <v>1</v>
      </c>
      <c r="O24" s="38">
        <v>0</v>
      </c>
      <c r="P24" s="38">
        <v>2</v>
      </c>
      <c r="Q24" s="38">
        <v>0</v>
      </c>
      <c r="R24" s="38">
        <v>4</v>
      </c>
      <c r="S24" s="38">
        <v>0</v>
      </c>
      <c r="T24" s="27">
        <v>0</v>
      </c>
      <c r="U24" s="72">
        <f t="shared" si="0"/>
        <v>-0.14285714285714285</v>
      </c>
      <c r="V24" s="22">
        <v>159</v>
      </c>
      <c r="W24" s="22" t="s">
        <v>78</v>
      </c>
      <c r="X24" s="22" t="s">
        <v>79</v>
      </c>
      <c r="Y24" s="59">
        <v>500</v>
      </c>
      <c r="Z24" s="40"/>
      <c r="AA24" s="1" t="s">
        <v>74</v>
      </c>
      <c r="AB24" s="28" t="s">
        <v>140</v>
      </c>
    </row>
    <row r="25" spans="1:28" x14ac:dyDescent="0.3">
      <c r="A25" s="42" t="s">
        <v>61</v>
      </c>
      <c r="B25" s="42" t="s">
        <v>45</v>
      </c>
      <c r="C25" s="43" t="s">
        <v>39</v>
      </c>
      <c r="D25" s="42"/>
      <c r="E25" s="43">
        <f t="shared" ref="E25:T25" si="2">SUM(E13:E24)</f>
        <v>240</v>
      </c>
      <c r="F25" s="43">
        <f t="shared" si="2"/>
        <v>31</v>
      </c>
      <c r="G25" s="43">
        <f t="shared" si="2"/>
        <v>81</v>
      </c>
      <c r="H25" s="43">
        <f t="shared" si="2"/>
        <v>0</v>
      </c>
      <c r="I25" s="43">
        <f t="shared" si="2"/>
        <v>1</v>
      </c>
      <c r="J25" s="43">
        <f t="shared" si="2"/>
        <v>17</v>
      </c>
      <c r="K25" s="43">
        <f t="shared" si="2"/>
        <v>29</v>
      </c>
      <c r="L25" s="43">
        <f t="shared" si="2"/>
        <v>20</v>
      </c>
      <c r="M25" s="43">
        <f t="shared" si="2"/>
        <v>29</v>
      </c>
      <c r="N25" s="43">
        <f t="shared" si="2"/>
        <v>49</v>
      </c>
      <c r="O25" s="43">
        <f t="shared" si="2"/>
        <v>6</v>
      </c>
      <c r="P25" s="43">
        <f t="shared" si="2"/>
        <v>24</v>
      </c>
      <c r="Q25" s="43">
        <f t="shared" si="2"/>
        <v>7</v>
      </c>
      <c r="R25" s="43">
        <f t="shared" si="2"/>
        <v>22</v>
      </c>
      <c r="S25" s="43">
        <f t="shared" si="2"/>
        <v>2</v>
      </c>
      <c r="T25" s="43">
        <f t="shared" si="2"/>
        <v>79</v>
      </c>
      <c r="U25" s="44">
        <f>((T25+Q25+N25-R25)+(O25*2))/E25</f>
        <v>0.52083333333333337</v>
      </c>
      <c r="V25" s="45">
        <v>159</v>
      </c>
      <c r="W25" s="45" t="s">
        <v>78</v>
      </c>
      <c r="X25" s="45" t="s">
        <v>79</v>
      </c>
      <c r="Y25" s="60">
        <v>500</v>
      </c>
      <c r="Z25" s="46"/>
      <c r="AA25" s="42" t="s">
        <v>74</v>
      </c>
      <c r="AB25" s="62" t="s">
        <v>140</v>
      </c>
    </row>
    <row r="26" spans="1:28" x14ac:dyDescent="0.3">
      <c r="A26" s="1"/>
      <c r="B26" s="1"/>
      <c r="C26" s="1"/>
      <c r="D26" s="1"/>
      <c r="F26" s="47" t="s">
        <v>40</v>
      </c>
      <c r="G26" s="48">
        <f>F25/G25</f>
        <v>0.38271604938271603</v>
      </c>
      <c r="H26" s="27"/>
      <c r="I26" s="1"/>
      <c r="J26" s="47" t="s">
        <v>41</v>
      </c>
      <c r="K26" s="49">
        <f>J25/K25</f>
        <v>0.58620689655172409</v>
      </c>
      <c r="L26" s="1"/>
      <c r="M26" s="38" t="s">
        <v>42</v>
      </c>
      <c r="N26" s="50"/>
      <c r="P26" s="1"/>
      <c r="Q26" s="1"/>
      <c r="R26" s="1"/>
      <c r="S26" s="1"/>
      <c r="T26" s="1"/>
      <c r="U26" s="1"/>
      <c r="V26" s="22"/>
      <c r="W26" s="22"/>
      <c r="X26" s="22"/>
      <c r="Y26" s="51"/>
      <c r="Z26" s="40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1"/>
      <c r="Z27" s="40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1"/>
      <c r="Z28" s="40"/>
      <c r="AA28" s="1"/>
      <c r="AB28" s="1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0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1"/>
      <c r="Z32" s="40"/>
      <c r="AA32" s="1"/>
      <c r="AB32" s="1"/>
    </row>
    <row r="33" spans="1:28" x14ac:dyDescent="0.3">
      <c r="B33" s="1"/>
      <c r="C33" s="31" t="s">
        <v>62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10</v>
      </c>
      <c r="U33" s="1"/>
      <c r="V33" s="34">
        <v>3</v>
      </c>
    </row>
    <row r="34" spans="1:28" x14ac:dyDescent="0.3">
      <c r="A34" s="35" t="s">
        <v>11</v>
      </c>
      <c r="B34" s="36" t="s">
        <v>12</v>
      </c>
      <c r="C34" s="37" t="s">
        <v>13</v>
      </c>
      <c r="D34" s="37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61</v>
      </c>
      <c r="C35" s="27" t="s">
        <v>142</v>
      </c>
      <c r="D35" s="37">
        <v>21</v>
      </c>
      <c r="E35" s="27" t="s">
        <v>270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8"/>
      <c r="Q35" s="27"/>
      <c r="R35" s="27"/>
      <c r="S35" s="27"/>
      <c r="T35" s="27"/>
      <c r="U35" s="39" t="str">
        <f>IFERROR(((T35+Q35+N35-R35)+(O35*2))/E35,"")</f>
        <v/>
      </c>
      <c r="V35" s="22">
        <v>159</v>
      </c>
      <c r="W35" s="22" t="s">
        <v>72</v>
      </c>
      <c r="X35" s="22" t="s">
        <v>73</v>
      </c>
      <c r="Y35" s="59">
        <v>500</v>
      </c>
      <c r="Z35" s="40"/>
      <c r="AA35" s="1" t="s">
        <v>141</v>
      </c>
      <c r="AB35" s="28" t="s">
        <v>131</v>
      </c>
    </row>
    <row r="36" spans="1:28" x14ac:dyDescent="0.3">
      <c r="A36" s="1" t="s">
        <v>45</v>
      </c>
      <c r="B36" s="1" t="s">
        <v>61</v>
      </c>
      <c r="C36" s="27" t="s">
        <v>143</v>
      </c>
      <c r="D36" s="37">
        <v>32</v>
      </c>
      <c r="E36" s="27">
        <v>26</v>
      </c>
      <c r="F36" s="27">
        <v>4</v>
      </c>
      <c r="G36" s="27">
        <v>6</v>
      </c>
      <c r="H36" s="27"/>
      <c r="I36" s="27"/>
      <c r="J36" s="27">
        <v>3</v>
      </c>
      <c r="K36" s="27">
        <v>6</v>
      </c>
      <c r="L36" s="27">
        <v>2</v>
      </c>
      <c r="M36" s="27">
        <v>4</v>
      </c>
      <c r="N36" s="27">
        <f t="shared" ref="N36:N41" si="3">SUM(L36:M36)</f>
        <v>6</v>
      </c>
      <c r="O36" s="38">
        <v>2</v>
      </c>
      <c r="P36" s="38">
        <v>2</v>
      </c>
      <c r="Q36" s="38">
        <v>4</v>
      </c>
      <c r="R36" s="38">
        <v>0</v>
      </c>
      <c r="S36" s="38">
        <v>0</v>
      </c>
      <c r="T36" s="38">
        <v>11</v>
      </c>
      <c r="U36" s="39">
        <f t="shared" ref="U36:U45" si="4">IFERROR(((T36+Q36+N36-R36)+(O36*2))/E36,"")</f>
        <v>0.96153846153846156</v>
      </c>
      <c r="V36" s="22">
        <v>159</v>
      </c>
      <c r="W36" s="22" t="s">
        <v>72</v>
      </c>
      <c r="X36" s="22" t="s">
        <v>73</v>
      </c>
      <c r="Y36" s="59">
        <v>500</v>
      </c>
      <c r="Z36" s="40"/>
      <c r="AA36" s="1" t="s">
        <v>141</v>
      </c>
      <c r="AB36" s="28" t="s">
        <v>131</v>
      </c>
    </row>
    <row r="37" spans="1:28" x14ac:dyDescent="0.3">
      <c r="A37" s="1" t="s">
        <v>45</v>
      </c>
      <c r="B37" s="1" t="s">
        <v>61</v>
      </c>
      <c r="C37" s="27" t="s">
        <v>144</v>
      </c>
      <c r="D37" s="37">
        <v>13</v>
      </c>
      <c r="E37" s="27">
        <v>22</v>
      </c>
      <c r="F37" s="27">
        <v>1</v>
      </c>
      <c r="G37" s="27">
        <v>3</v>
      </c>
      <c r="H37" s="27"/>
      <c r="I37" s="27"/>
      <c r="J37" s="27">
        <v>0</v>
      </c>
      <c r="K37" s="27">
        <v>0</v>
      </c>
      <c r="L37" s="27">
        <v>0</v>
      </c>
      <c r="M37" s="27">
        <v>4</v>
      </c>
      <c r="N37" s="27">
        <f t="shared" si="3"/>
        <v>4</v>
      </c>
      <c r="O37" s="38">
        <v>0</v>
      </c>
      <c r="P37" s="38">
        <v>1</v>
      </c>
      <c r="Q37" s="38">
        <v>2</v>
      </c>
      <c r="R37" s="38">
        <v>0</v>
      </c>
      <c r="S37" s="38">
        <v>0</v>
      </c>
      <c r="T37" s="38">
        <v>2</v>
      </c>
      <c r="U37" s="39">
        <f t="shared" si="4"/>
        <v>0.36363636363636365</v>
      </c>
      <c r="V37" s="22">
        <v>159</v>
      </c>
      <c r="W37" s="22" t="s">
        <v>72</v>
      </c>
      <c r="X37" s="22" t="s">
        <v>73</v>
      </c>
      <c r="Y37" s="59">
        <v>500</v>
      </c>
      <c r="Z37" s="40"/>
      <c r="AA37" s="1" t="s">
        <v>141</v>
      </c>
      <c r="AB37" s="28" t="s">
        <v>131</v>
      </c>
    </row>
    <row r="38" spans="1:28" x14ac:dyDescent="0.3">
      <c r="A38" s="1" t="s">
        <v>45</v>
      </c>
      <c r="B38" s="1" t="s">
        <v>61</v>
      </c>
      <c r="C38" s="27" t="s">
        <v>248</v>
      </c>
      <c r="D38" s="37">
        <v>15</v>
      </c>
      <c r="E38" s="27">
        <v>15</v>
      </c>
      <c r="F38" s="27">
        <v>1</v>
      </c>
      <c r="G38" s="27">
        <v>3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3"/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2</v>
      </c>
      <c r="U38" s="39">
        <f t="shared" si="4"/>
        <v>0.13333333333333333</v>
      </c>
      <c r="V38" s="22">
        <v>159</v>
      </c>
      <c r="W38" s="22" t="s">
        <v>72</v>
      </c>
      <c r="X38" s="22" t="s">
        <v>73</v>
      </c>
      <c r="Y38" s="59">
        <v>500</v>
      </c>
      <c r="Z38" s="40"/>
      <c r="AA38" s="1" t="s">
        <v>141</v>
      </c>
      <c r="AB38" s="28" t="s">
        <v>131</v>
      </c>
    </row>
    <row r="39" spans="1:28" x14ac:dyDescent="0.3">
      <c r="A39" s="1" t="s">
        <v>45</v>
      </c>
      <c r="B39" s="1" t="s">
        <v>61</v>
      </c>
      <c r="C39" s="27" t="s">
        <v>145</v>
      </c>
      <c r="D39" s="37">
        <v>45</v>
      </c>
      <c r="E39" s="27">
        <v>23</v>
      </c>
      <c r="F39" s="27">
        <v>9</v>
      </c>
      <c r="G39" s="27">
        <v>23</v>
      </c>
      <c r="H39" s="27"/>
      <c r="I39" s="27"/>
      <c r="J39" s="27">
        <v>1</v>
      </c>
      <c r="K39" s="27">
        <v>2</v>
      </c>
      <c r="L39" s="27">
        <v>5</v>
      </c>
      <c r="M39" s="27">
        <v>6</v>
      </c>
      <c r="N39" s="27">
        <f t="shared" si="3"/>
        <v>11</v>
      </c>
      <c r="O39" s="38">
        <v>2</v>
      </c>
      <c r="P39" s="38">
        <v>2</v>
      </c>
      <c r="Q39" s="38">
        <v>0</v>
      </c>
      <c r="R39" s="38">
        <v>2</v>
      </c>
      <c r="S39" s="38">
        <v>1</v>
      </c>
      <c r="T39" s="38">
        <v>19</v>
      </c>
      <c r="U39" s="39">
        <f t="shared" si="4"/>
        <v>1.3913043478260869</v>
      </c>
      <c r="V39" s="22">
        <v>159</v>
      </c>
      <c r="W39" s="22" t="s">
        <v>72</v>
      </c>
      <c r="X39" s="22" t="s">
        <v>73</v>
      </c>
      <c r="Y39" s="59">
        <v>500</v>
      </c>
      <c r="Z39" s="40"/>
      <c r="AA39" s="1" t="s">
        <v>141</v>
      </c>
      <c r="AB39" s="28" t="s">
        <v>131</v>
      </c>
    </row>
    <row r="40" spans="1:28" x14ac:dyDescent="0.3">
      <c r="A40" s="1" t="s">
        <v>45</v>
      </c>
      <c r="B40" s="1" t="s">
        <v>61</v>
      </c>
      <c r="C40" s="27" t="s">
        <v>146</v>
      </c>
      <c r="D40" s="37">
        <v>42</v>
      </c>
      <c r="E40" s="27">
        <v>36</v>
      </c>
      <c r="F40" s="27">
        <v>6</v>
      </c>
      <c r="G40" s="27">
        <v>15</v>
      </c>
      <c r="H40" s="27"/>
      <c r="I40" s="27"/>
      <c r="J40" s="27">
        <v>8</v>
      </c>
      <c r="K40" s="27">
        <v>9</v>
      </c>
      <c r="L40" s="27">
        <v>3</v>
      </c>
      <c r="M40" s="27">
        <v>4</v>
      </c>
      <c r="N40" s="27">
        <f t="shared" si="3"/>
        <v>7</v>
      </c>
      <c r="O40" s="38">
        <v>2</v>
      </c>
      <c r="P40" s="54">
        <v>6</v>
      </c>
      <c r="Q40" s="38">
        <v>2</v>
      </c>
      <c r="R40" s="38">
        <v>3</v>
      </c>
      <c r="S40" s="38">
        <v>0</v>
      </c>
      <c r="T40" s="38">
        <v>20</v>
      </c>
      <c r="U40" s="39">
        <f t="shared" si="4"/>
        <v>0.83333333333333337</v>
      </c>
      <c r="V40" s="22">
        <v>159</v>
      </c>
      <c r="W40" s="22" t="s">
        <v>72</v>
      </c>
      <c r="X40" s="22" t="s">
        <v>73</v>
      </c>
      <c r="Y40" s="59">
        <v>500</v>
      </c>
      <c r="Z40" s="40"/>
      <c r="AA40" s="1" t="s">
        <v>141</v>
      </c>
      <c r="AB40" s="28" t="s">
        <v>131</v>
      </c>
    </row>
    <row r="41" spans="1:28" x14ac:dyDescent="0.3">
      <c r="A41" s="1" t="s">
        <v>45</v>
      </c>
      <c r="B41" s="1" t="s">
        <v>61</v>
      </c>
      <c r="C41" s="27" t="s">
        <v>147</v>
      </c>
      <c r="D41" s="37">
        <v>53</v>
      </c>
      <c r="E41" s="27">
        <v>34</v>
      </c>
      <c r="F41" s="27">
        <v>9</v>
      </c>
      <c r="G41" s="27">
        <v>16</v>
      </c>
      <c r="H41" s="27"/>
      <c r="I41" s="27"/>
      <c r="J41" s="27">
        <v>5</v>
      </c>
      <c r="K41" s="27">
        <v>9</v>
      </c>
      <c r="L41" s="27">
        <v>2</v>
      </c>
      <c r="M41" s="27">
        <v>3</v>
      </c>
      <c r="N41" s="27">
        <f t="shared" si="3"/>
        <v>5</v>
      </c>
      <c r="O41" s="38">
        <v>0</v>
      </c>
      <c r="P41" s="38">
        <v>5</v>
      </c>
      <c r="Q41" s="38">
        <v>0</v>
      </c>
      <c r="R41" s="38">
        <v>1</v>
      </c>
      <c r="S41" s="38">
        <v>0</v>
      </c>
      <c r="T41" s="38">
        <v>23</v>
      </c>
      <c r="U41" s="39">
        <f t="shared" si="4"/>
        <v>0.79411764705882348</v>
      </c>
      <c r="V41" s="22">
        <v>159</v>
      </c>
      <c r="W41" s="22" t="s">
        <v>72</v>
      </c>
      <c r="X41" s="22" t="s">
        <v>73</v>
      </c>
      <c r="Y41" s="59">
        <v>500</v>
      </c>
      <c r="Z41" s="40"/>
      <c r="AA41" s="1" t="s">
        <v>141</v>
      </c>
      <c r="AB41" s="28" t="s">
        <v>131</v>
      </c>
    </row>
    <row r="42" spans="1:28" x14ac:dyDescent="0.3">
      <c r="A42" s="1" t="s">
        <v>45</v>
      </c>
      <c r="B42" s="1" t="s">
        <v>61</v>
      </c>
      <c r="C42" s="27" t="s">
        <v>148</v>
      </c>
      <c r="D42" s="37">
        <v>33</v>
      </c>
      <c r="E42" s="27">
        <v>21</v>
      </c>
      <c r="F42" s="27">
        <v>1</v>
      </c>
      <c r="G42" s="27">
        <v>5</v>
      </c>
      <c r="H42" s="27"/>
      <c r="I42" s="27"/>
      <c r="J42" s="27">
        <v>2</v>
      </c>
      <c r="K42" s="27">
        <v>2</v>
      </c>
      <c r="L42" s="27">
        <v>2</v>
      </c>
      <c r="M42" s="27">
        <v>6</v>
      </c>
      <c r="N42" s="27">
        <f>SUM(L42:M42)</f>
        <v>8</v>
      </c>
      <c r="O42" s="38">
        <v>1</v>
      </c>
      <c r="P42" s="38">
        <v>0</v>
      </c>
      <c r="Q42" s="38">
        <v>0</v>
      </c>
      <c r="R42" s="38">
        <v>2</v>
      </c>
      <c r="S42" s="38">
        <v>0</v>
      </c>
      <c r="T42" s="38">
        <v>4</v>
      </c>
      <c r="U42" s="39">
        <f t="shared" si="4"/>
        <v>0.5714285714285714</v>
      </c>
      <c r="V42" s="22">
        <v>159</v>
      </c>
      <c r="W42" s="22" t="s">
        <v>72</v>
      </c>
      <c r="X42" s="22" t="s">
        <v>73</v>
      </c>
      <c r="Y42" s="59">
        <v>500</v>
      </c>
      <c r="Z42" s="40"/>
      <c r="AA42" s="1" t="s">
        <v>141</v>
      </c>
      <c r="AB42" s="28" t="s">
        <v>131</v>
      </c>
    </row>
    <row r="43" spans="1:28" x14ac:dyDescent="0.3">
      <c r="A43" s="1" t="s">
        <v>45</v>
      </c>
      <c r="B43" s="1" t="s">
        <v>61</v>
      </c>
      <c r="C43" s="27" t="s">
        <v>149</v>
      </c>
      <c r="D43" s="37">
        <v>12</v>
      </c>
      <c r="E43" s="27">
        <v>13</v>
      </c>
      <c r="F43" s="27">
        <v>2</v>
      </c>
      <c r="G43" s="27">
        <v>7</v>
      </c>
      <c r="H43" s="27">
        <v>0</v>
      </c>
      <c r="I43" s="27">
        <v>1</v>
      </c>
      <c r="J43" s="27">
        <v>0</v>
      </c>
      <c r="K43" s="27">
        <v>0</v>
      </c>
      <c r="L43" s="27">
        <v>4</v>
      </c>
      <c r="M43" s="27">
        <v>2</v>
      </c>
      <c r="N43" s="27">
        <f>SUM(L43:M43)</f>
        <v>6</v>
      </c>
      <c r="O43" s="38">
        <v>0</v>
      </c>
      <c r="P43" s="38">
        <v>2</v>
      </c>
      <c r="Q43" s="38">
        <v>3</v>
      </c>
      <c r="R43" s="38">
        <v>3</v>
      </c>
      <c r="S43" s="38">
        <v>0</v>
      </c>
      <c r="T43" s="38">
        <v>4</v>
      </c>
      <c r="U43" s="39">
        <f t="shared" si="4"/>
        <v>0.76923076923076927</v>
      </c>
      <c r="V43" s="22">
        <v>159</v>
      </c>
      <c r="W43" s="22" t="s">
        <v>72</v>
      </c>
      <c r="X43" s="22" t="s">
        <v>73</v>
      </c>
      <c r="Y43" s="59">
        <v>500</v>
      </c>
      <c r="Z43" s="40"/>
      <c r="AA43" s="1" t="s">
        <v>141</v>
      </c>
      <c r="AB43" s="28" t="s">
        <v>131</v>
      </c>
    </row>
    <row r="44" spans="1:28" x14ac:dyDescent="0.3">
      <c r="A44" s="1" t="s">
        <v>45</v>
      </c>
      <c r="B44" s="1" t="s">
        <v>61</v>
      </c>
      <c r="C44" s="27" t="s">
        <v>150</v>
      </c>
      <c r="D44" s="37">
        <v>24</v>
      </c>
      <c r="E44" s="27">
        <v>7</v>
      </c>
      <c r="F44" s="27">
        <v>0</v>
      </c>
      <c r="G44" s="27">
        <v>3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>SUM(L44:M44)</f>
        <v>0</v>
      </c>
      <c r="O44" s="38">
        <v>0</v>
      </c>
      <c r="P44" s="38">
        <v>0</v>
      </c>
      <c r="Q44" s="38">
        <v>1</v>
      </c>
      <c r="R44" s="38">
        <v>0</v>
      </c>
      <c r="S44" s="38">
        <v>0</v>
      </c>
      <c r="T44" s="38">
        <v>0</v>
      </c>
      <c r="U44" s="39">
        <f t="shared" si="4"/>
        <v>0.14285714285714285</v>
      </c>
      <c r="V44" s="22">
        <v>159</v>
      </c>
      <c r="W44" s="22" t="s">
        <v>72</v>
      </c>
      <c r="X44" s="22" t="s">
        <v>73</v>
      </c>
      <c r="Y44" s="59">
        <v>500</v>
      </c>
      <c r="Z44" s="40"/>
      <c r="AA44" s="1" t="s">
        <v>141</v>
      </c>
      <c r="AB44" s="28" t="s">
        <v>131</v>
      </c>
    </row>
    <row r="45" spans="1:28" x14ac:dyDescent="0.3">
      <c r="A45" s="1" t="s">
        <v>45</v>
      </c>
      <c r="B45" s="1" t="s">
        <v>61</v>
      </c>
      <c r="C45" s="27" t="s">
        <v>151</v>
      </c>
      <c r="D45" s="37">
        <v>11</v>
      </c>
      <c r="E45" s="27">
        <v>43</v>
      </c>
      <c r="F45" s="27">
        <v>2</v>
      </c>
      <c r="G45" s="27">
        <v>9</v>
      </c>
      <c r="H45" s="27"/>
      <c r="I45" s="27"/>
      <c r="J45" s="27">
        <v>6</v>
      </c>
      <c r="K45" s="27">
        <v>6</v>
      </c>
      <c r="L45" s="27">
        <v>4</v>
      </c>
      <c r="M45" s="27">
        <v>3</v>
      </c>
      <c r="N45" s="27">
        <f>SUM(L45:M45)</f>
        <v>7</v>
      </c>
      <c r="O45" s="38">
        <v>0</v>
      </c>
      <c r="P45" s="38">
        <v>2</v>
      </c>
      <c r="Q45" s="38">
        <v>1</v>
      </c>
      <c r="R45" s="38">
        <v>1</v>
      </c>
      <c r="S45" s="38">
        <v>0</v>
      </c>
      <c r="T45" s="38">
        <v>10</v>
      </c>
      <c r="U45" s="39">
        <f t="shared" si="4"/>
        <v>0.39534883720930231</v>
      </c>
      <c r="V45" s="22">
        <v>159</v>
      </c>
      <c r="W45" s="22" t="s">
        <v>72</v>
      </c>
      <c r="X45" s="22" t="s">
        <v>73</v>
      </c>
      <c r="Y45" s="59">
        <v>500</v>
      </c>
      <c r="Z45" s="40"/>
      <c r="AA45" s="1" t="s">
        <v>141</v>
      </c>
      <c r="AB45" s="28" t="s">
        <v>131</v>
      </c>
    </row>
    <row r="46" spans="1:28" x14ac:dyDescent="0.3">
      <c r="A46" s="42" t="s">
        <v>45</v>
      </c>
      <c r="B46" s="42" t="s">
        <v>61</v>
      </c>
      <c r="C46" s="43" t="s">
        <v>39</v>
      </c>
      <c r="D46" s="42"/>
      <c r="E46" s="43">
        <f t="shared" ref="E46:T46" si="5">SUM(E35:E45)</f>
        <v>240</v>
      </c>
      <c r="F46" s="43">
        <f t="shared" si="5"/>
        <v>35</v>
      </c>
      <c r="G46" s="43">
        <f t="shared" si="5"/>
        <v>90</v>
      </c>
      <c r="H46" s="43">
        <f t="shared" si="5"/>
        <v>0</v>
      </c>
      <c r="I46" s="43">
        <f t="shared" si="5"/>
        <v>1</v>
      </c>
      <c r="J46" s="43">
        <f t="shared" si="5"/>
        <v>25</v>
      </c>
      <c r="K46" s="43">
        <f t="shared" si="5"/>
        <v>34</v>
      </c>
      <c r="L46" s="43">
        <f t="shared" si="5"/>
        <v>22</v>
      </c>
      <c r="M46" s="43">
        <f t="shared" si="5"/>
        <v>32</v>
      </c>
      <c r="N46" s="43">
        <f t="shared" si="5"/>
        <v>54</v>
      </c>
      <c r="O46" s="43">
        <f t="shared" si="5"/>
        <v>7</v>
      </c>
      <c r="P46" s="43">
        <f t="shared" si="5"/>
        <v>20</v>
      </c>
      <c r="Q46" s="43">
        <f t="shared" si="5"/>
        <v>13</v>
      </c>
      <c r="R46" s="43">
        <f t="shared" si="5"/>
        <v>12</v>
      </c>
      <c r="S46" s="43">
        <f t="shared" si="5"/>
        <v>1</v>
      </c>
      <c r="T46" s="43">
        <f t="shared" si="5"/>
        <v>95</v>
      </c>
      <c r="U46" s="44">
        <f>((T46+Q46+N46-R46)+(O46*2))/E46</f>
        <v>0.68333333333333335</v>
      </c>
      <c r="V46" s="45">
        <v>159</v>
      </c>
      <c r="W46" s="45" t="s">
        <v>72</v>
      </c>
      <c r="X46" s="45" t="s">
        <v>73</v>
      </c>
      <c r="Y46" s="60">
        <v>500</v>
      </c>
      <c r="Z46" s="46"/>
      <c r="AA46" s="42" t="s">
        <v>141</v>
      </c>
      <c r="AB46" s="62" t="s">
        <v>131</v>
      </c>
    </row>
    <row r="47" spans="1:28" x14ac:dyDescent="0.3">
      <c r="A47" s="1"/>
      <c r="B47" s="1"/>
      <c r="C47" s="1"/>
      <c r="D47" s="1"/>
      <c r="F47" s="47" t="s">
        <v>40</v>
      </c>
      <c r="G47" s="48">
        <f>F46/G46</f>
        <v>0.3888888888888889</v>
      </c>
      <c r="H47" s="27"/>
      <c r="I47" s="1"/>
      <c r="J47" s="47" t="s">
        <v>41</v>
      </c>
      <c r="K47" s="49">
        <f>J46/K46</f>
        <v>0.73529411764705888</v>
      </c>
      <c r="L47" s="1"/>
      <c r="M47" s="38" t="s">
        <v>42</v>
      </c>
      <c r="N47" s="50"/>
      <c r="P47" s="1"/>
      <c r="Q47" s="1"/>
      <c r="R47" s="1"/>
      <c r="S47" s="1"/>
      <c r="T47" s="1"/>
      <c r="U47" s="1"/>
      <c r="V47" s="22"/>
      <c r="W47" s="22"/>
      <c r="X47" s="22"/>
      <c r="Y47" s="51"/>
      <c r="Z47" s="40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1"/>
      <c r="Z48" s="40"/>
      <c r="AA48" s="1"/>
      <c r="AB48" s="1"/>
    </row>
    <row r="49" spans="1:28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1"/>
      <c r="Z49" s="40"/>
      <c r="AA49" s="1"/>
      <c r="AB49" s="1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5B4A7-FC37-401A-860A-ECA6ACAC6E38}">
  <sheetPr>
    <tabColor rgb="FF92D050"/>
  </sheetPr>
  <dimension ref="A1:AB48"/>
  <sheetViews>
    <sheetView workbookViewId="0">
      <selection activeCell="C10" sqref="C10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5" t="s">
        <v>262</v>
      </c>
    </row>
    <row r="2" spans="1:28" x14ac:dyDescent="0.3">
      <c r="B2" s="1"/>
      <c r="C2" s="2" t="s">
        <v>44</v>
      </c>
      <c r="D2" s="3" t="s">
        <v>71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89</v>
      </c>
      <c r="D4" s="7" t="s">
        <v>4</v>
      </c>
      <c r="E4" s="8"/>
      <c r="F4" s="5"/>
      <c r="G4" s="1"/>
      <c r="J4" s="15" t="s">
        <v>92</v>
      </c>
      <c r="K4" s="16" t="s">
        <v>44</v>
      </c>
      <c r="L4" s="17"/>
      <c r="M4" s="18"/>
      <c r="N4" s="19">
        <v>32</v>
      </c>
      <c r="O4" s="19">
        <v>24</v>
      </c>
      <c r="P4" s="19">
        <v>24</v>
      </c>
      <c r="Q4" s="19">
        <v>25</v>
      </c>
      <c r="R4" s="20"/>
      <c r="S4" s="21">
        <f>SUM(N4:R4)</f>
        <v>105</v>
      </c>
      <c r="T4" s="22">
        <v>164</v>
      </c>
    </row>
    <row r="5" spans="1:28" x14ac:dyDescent="0.3">
      <c r="B5" s="1"/>
      <c r="C5" s="6" t="s">
        <v>90</v>
      </c>
      <c r="D5" s="7" t="s">
        <v>5</v>
      </c>
      <c r="E5" s="1"/>
      <c r="F5" s="1"/>
      <c r="G5" s="1"/>
      <c r="J5" s="15" t="s">
        <v>93</v>
      </c>
      <c r="K5" s="16" t="s">
        <v>64</v>
      </c>
      <c r="L5" s="17"/>
      <c r="M5" s="18"/>
      <c r="N5" s="19">
        <v>23</v>
      </c>
      <c r="O5" s="19">
        <v>32</v>
      </c>
      <c r="P5" s="19">
        <v>22</v>
      </c>
      <c r="Q5" s="19">
        <v>23</v>
      </c>
      <c r="R5" s="20"/>
      <c r="S5" s="21">
        <f>SUM(N5:R5)</f>
        <v>100</v>
      </c>
      <c r="T5" s="22">
        <v>164</v>
      </c>
      <c r="U5" s="1"/>
      <c r="V5" s="1"/>
      <c r="W5" s="1"/>
    </row>
    <row r="6" spans="1:28" x14ac:dyDescent="0.3">
      <c r="C6" s="23">
        <v>1242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94</v>
      </c>
      <c r="D7" s="7" t="s">
        <v>7</v>
      </c>
      <c r="G7" s="1"/>
      <c r="S7" s="1"/>
      <c r="T7" s="25" t="s">
        <v>8</v>
      </c>
      <c r="U7" s="1"/>
      <c r="V7" s="26">
        <v>164</v>
      </c>
      <c r="W7" s="1"/>
    </row>
    <row r="8" spans="1:28" x14ac:dyDescent="0.3">
      <c r="B8" s="1"/>
      <c r="C8" s="24" t="s">
        <v>91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5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2" t="s">
        <v>44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10</v>
      </c>
      <c r="U11" s="1"/>
      <c r="V11" s="53">
        <v>5</v>
      </c>
      <c r="W11" s="1"/>
      <c r="X11" s="1"/>
      <c r="Y11" s="30"/>
      <c r="Z11" s="40"/>
      <c r="AA11" s="1"/>
      <c r="AB11" s="1"/>
    </row>
    <row r="12" spans="1:28" x14ac:dyDescent="0.3">
      <c r="A12" s="35" t="s">
        <v>11</v>
      </c>
      <c r="B12" s="36" t="s">
        <v>12</v>
      </c>
      <c r="C12" s="37" t="s">
        <v>13</v>
      </c>
      <c r="D12" s="37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63</v>
      </c>
      <c r="B13" s="1" t="s">
        <v>45</v>
      </c>
      <c r="C13" s="27" t="s">
        <v>49</v>
      </c>
      <c r="D13" s="37">
        <v>4</v>
      </c>
      <c r="E13" s="27">
        <v>25</v>
      </c>
      <c r="F13" s="27">
        <v>3</v>
      </c>
      <c r="G13" s="27">
        <v>10</v>
      </c>
      <c r="H13" s="27"/>
      <c r="I13" s="27"/>
      <c r="J13" s="27">
        <v>0</v>
      </c>
      <c r="K13" s="27">
        <v>0</v>
      </c>
      <c r="L13" s="27">
        <v>0</v>
      </c>
      <c r="M13" s="27">
        <v>1</v>
      </c>
      <c r="N13" s="27">
        <f>SUM(L13:M13)</f>
        <v>1</v>
      </c>
      <c r="O13" s="27">
        <v>2</v>
      </c>
      <c r="P13" s="38">
        <v>1</v>
      </c>
      <c r="Q13" s="27">
        <v>0</v>
      </c>
      <c r="R13" s="27">
        <v>0</v>
      </c>
      <c r="S13" s="27">
        <v>0</v>
      </c>
      <c r="T13" s="27">
        <f>+(F13*2)+J13</f>
        <v>6</v>
      </c>
      <c r="U13" s="39">
        <f>IFERROR(((T13+Q13+N13-R13)+(O13*2))/E13,"")</f>
        <v>0.44</v>
      </c>
      <c r="V13" s="22">
        <v>164</v>
      </c>
      <c r="W13" s="22" t="s">
        <v>72</v>
      </c>
      <c r="X13" s="22" t="s">
        <v>73</v>
      </c>
      <c r="Y13" s="59">
        <v>1242</v>
      </c>
      <c r="Z13" s="40"/>
      <c r="AA13" s="1" t="s">
        <v>74</v>
      </c>
      <c r="AB13" s="28" t="s">
        <v>75</v>
      </c>
    </row>
    <row r="14" spans="1:28" x14ac:dyDescent="0.3">
      <c r="A14" s="1" t="s">
        <v>63</v>
      </c>
      <c r="B14" s="1" t="s">
        <v>45</v>
      </c>
      <c r="C14" s="27" t="s">
        <v>51</v>
      </c>
      <c r="D14" s="37">
        <v>5</v>
      </c>
      <c r="E14" s="27">
        <v>21</v>
      </c>
      <c r="F14" s="27">
        <v>7</v>
      </c>
      <c r="G14" s="27">
        <v>11</v>
      </c>
      <c r="H14" s="27"/>
      <c r="I14" s="27"/>
      <c r="J14" s="27">
        <v>0</v>
      </c>
      <c r="K14" s="27">
        <v>0</v>
      </c>
      <c r="L14" s="27">
        <v>0</v>
      </c>
      <c r="M14" s="27">
        <v>0</v>
      </c>
      <c r="N14" s="27">
        <f t="shared" ref="N14:N21" si="0">SUM(L14:M14)</f>
        <v>0</v>
      </c>
      <c r="O14" s="38">
        <v>4</v>
      </c>
      <c r="P14" s="38">
        <v>2</v>
      </c>
      <c r="Q14" s="38">
        <v>2</v>
      </c>
      <c r="R14" s="38">
        <v>0</v>
      </c>
      <c r="S14" s="38">
        <v>0</v>
      </c>
      <c r="T14" s="27">
        <f t="shared" ref="T14:T24" si="1">+(F14*2)+J14</f>
        <v>14</v>
      </c>
      <c r="U14" s="39">
        <f t="shared" ref="U14:U24" si="2">IFERROR(((T14+Q14+N14-R14)+(O14*2))/E14,"")</f>
        <v>1.1428571428571428</v>
      </c>
      <c r="V14" s="22">
        <v>164</v>
      </c>
      <c r="W14" s="22" t="s">
        <v>72</v>
      </c>
      <c r="X14" s="22" t="s">
        <v>73</v>
      </c>
      <c r="Y14" s="59">
        <v>1242</v>
      </c>
      <c r="Z14" s="40"/>
      <c r="AA14" s="1" t="s">
        <v>74</v>
      </c>
      <c r="AB14" s="28" t="s">
        <v>75</v>
      </c>
    </row>
    <row r="15" spans="1:28" x14ac:dyDescent="0.3">
      <c r="A15" s="1" t="s">
        <v>63</v>
      </c>
      <c r="B15" s="1" t="s">
        <v>45</v>
      </c>
      <c r="C15" s="27" t="s">
        <v>52</v>
      </c>
      <c r="D15" s="37">
        <v>13</v>
      </c>
      <c r="E15" s="27">
        <v>11</v>
      </c>
      <c r="F15" s="27">
        <v>1</v>
      </c>
      <c r="G15" s="27">
        <v>4</v>
      </c>
      <c r="H15" s="27"/>
      <c r="I15" s="27"/>
      <c r="J15" s="27">
        <v>0</v>
      </c>
      <c r="K15" s="27">
        <v>0</v>
      </c>
      <c r="L15" s="27">
        <v>1</v>
      </c>
      <c r="M15" s="27">
        <v>1</v>
      </c>
      <c r="N15" s="27">
        <f t="shared" si="0"/>
        <v>2</v>
      </c>
      <c r="O15" s="38">
        <v>1</v>
      </c>
      <c r="P15" s="38">
        <v>2</v>
      </c>
      <c r="Q15" s="38">
        <v>0</v>
      </c>
      <c r="R15" s="38">
        <v>1</v>
      </c>
      <c r="S15" s="38">
        <v>0</v>
      </c>
      <c r="T15" s="27">
        <f t="shared" si="1"/>
        <v>2</v>
      </c>
      <c r="U15" s="39">
        <f t="shared" si="2"/>
        <v>0.45454545454545453</v>
      </c>
      <c r="V15" s="22">
        <v>164</v>
      </c>
      <c r="W15" s="22" t="s">
        <v>72</v>
      </c>
      <c r="X15" s="22" t="s">
        <v>73</v>
      </c>
      <c r="Y15" s="59">
        <v>1242</v>
      </c>
      <c r="Z15" s="40"/>
      <c r="AA15" s="1" t="s">
        <v>74</v>
      </c>
      <c r="AB15" s="28" t="s">
        <v>75</v>
      </c>
    </row>
    <row r="16" spans="1:28" x14ac:dyDescent="0.3">
      <c r="A16" s="1" t="s">
        <v>63</v>
      </c>
      <c r="B16" s="1" t="s">
        <v>45</v>
      </c>
      <c r="C16" s="27" t="s">
        <v>53</v>
      </c>
      <c r="D16" s="37">
        <v>14</v>
      </c>
      <c r="E16" s="27">
        <v>23</v>
      </c>
      <c r="F16" s="27">
        <v>3</v>
      </c>
      <c r="G16" s="27">
        <v>6</v>
      </c>
      <c r="H16" s="27"/>
      <c r="I16" s="27"/>
      <c r="J16" s="27">
        <v>1</v>
      </c>
      <c r="K16" s="27">
        <v>2</v>
      </c>
      <c r="L16" s="27">
        <v>3</v>
      </c>
      <c r="M16" s="27">
        <v>1</v>
      </c>
      <c r="N16" s="27">
        <f t="shared" si="0"/>
        <v>4</v>
      </c>
      <c r="O16" s="38">
        <v>3</v>
      </c>
      <c r="P16" s="38">
        <v>3</v>
      </c>
      <c r="Q16" s="38">
        <v>1</v>
      </c>
      <c r="R16" s="38">
        <v>1</v>
      </c>
      <c r="S16" s="38">
        <v>0</v>
      </c>
      <c r="T16" s="27">
        <f t="shared" si="1"/>
        <v>7</v>
      </c>
      <c r="U16" s="39">
        <f t="shared" si="2"/>
        <v>0.73913043478260865</v>
      </c>
      <c r="V16" s="22">
        <v>164</v>
      </c>
      <c r="W16" s="22" t="s">
        <v>72</v>
      </c>
      <c r="X16" s="22" t="s">
        <v>73</v>
      </c>
      <c r="Y16" s="59">
        <v>1242</v>
      </c>
      <c r="Z16" s="40"/>
      <c r="AA16" s="1" t="s">
        <v>74</v>
      </c>
      <c r="AB16" s="28" t="s">
        <v>75</v>
      </c>
    </row>
    <row r="17" spans="1:28" x14ac:dyDescent="0.3">
      <c r="A17" s="1" t="s">
        <v>63</v>
      </c>
      <c r="B17" s="1" t="s">
        <v>45</v>
      </c>
      <c r="C17" s="27" t="s">
        <v>215</v>
      </c>
      <c r="D17" s="37">
        <v>10</v>
      </c>
      <c r="E17" s="27" t="s">
        <v>236</v>
      </c>
      <c r="F17" s="27"/>
      <c r="G17" s="27"/>
      <c r="H17" s="27"/>
      <c r="I17" s="27"/>
      <c r="J17" s="27"/>
      <c r="K17" s="27"/>
      <c r="L17" s="27"/>
      <c r="M17" s="27"/>
      <c r="N17" s="27"/>
      <c r="O17" s="38"/>
      <c r="P17" s="38"/>
      <c r="Q17" s="38"/>
      <c r="R17" s="38"/>
      <c r="S17" s="38"/>
      <c r="T17" s="27"/>
      <c r="U17" s="39"/>
      <c r="V17" s="22">
        <v>164</v>
      </c>
      <c r="W17" s="22" t="s">
        <v>72</v>
      </c>
      <c r="X17" s="22" t="s">
        <v>73</v>
      </c>
      <c r="Y17" s="59">
        <v>1242</v>
      </c>
      <c r="Z17" s="40"/>
      <c r="AA17" s="1" t="s">
        <v>74</v>
      </c>
      <c r="AB17" s="28" t="s">
        <v>75</v>
      </c>
    </row>
    <row r="18" spans="1:28" x14ac:dyDescent="0.3">
      <c r="A18" s="1" t="s">
        <v>63</v>
      </c>
      <c r="B18" s="1" t="s">
        <v>45</v>
      </c>
      <c r="C18" s="27" t="s">
        <v>231</v>
      </c>
      <c r="D18" s="37">
        <v>2</v>
      </c>
      <c r="E18" s="27" t="s">
        <v>236</v>
      </c>
      <c r="F18" s="27"/>
      <c r="G18" s="27"/>
      <c r="H18" s="27"/>
      <c r="I18" s="27"/>
      <c r="J18" s="27"/>
      <c r="K18" s="27"/>
      <c r="L18" s="27"/>
      <c r="M18" s="27"/>
      <c r="N18" s="27"/>
      <c r="O18" s="38"/>
      <c r="P18" s="38"/>
      <c r="Q18" s="38"/>
      <c r="R18" s="38"/>
      <c r="S18" s="38"/>
      <c r="T18" s="27"/>
      <c r="U18" s="39"/>
      <c r="V18" s="22">
        <v>164</v>
      </c>
      <c r="W18" s="22" t="s">
        <v>72</v>
      </c>
      <c r="X18" s="22" t="s">
        <v>73</v>
      </c>
      <c r="Y18" s="59">
        <v>1242</v>
      </c>
      <c r="Z18" s="40"/>
      <c r="AA18" s="1" t="s">
        <v>74</v>
      </c>
      <c r="AB18" s="28" t="s">
        <v>75</v>
      </c>
    </row>
    <row r="19" spans="1:28" x14ac:dyDescent="0.3">
      <c r="A19" s="1" t="s">
        <v>63</v>
      </c>
      <c r="B19" s="1" t="s">
        <v>45</v>
      </c>
      <c r="C19" s="27" t="s">
        <v>48</v>
      </c>
      <c r="D19" s="37">
        <v>1</v>
      </c>
      <c r="E19" s="27">
        <v>24</v>
      </c>
      <c r="F19" s="27">
        <v>7</v>
      </c>
      <c r="G19" s="27">
        <v>15</v>
      </c>
      <c r="H19" s="27"/>
      <c r="I19" s="27"/>
      <c r="J19" s="27">
        <v>0</v>
      </c>
      <c r="K19" s="27">
        <v>0</v>
      </c>
      <c r="L19" s="27">
        <v>0</v>
      </c>
      <c r="M19" s="27">
        <v>0</v>
      </c>
      <c r="N19" s="27">
        <f t="shared" si="0"/>
        <v>0</v>
      </c>
      <c r="O19" s="38">
        <v>4</v>
      </c>
      <c r="P19" s="38">
        <v>3</v>
      </c>
      <c r="Q19" s="38">
        <v>0</v>
      </c>
      <c r="R19" s="38">
        <v>4</v>
      </c>
      <c r="S19" s="38">
        <v>0</v>
      </c>
      <c r="T19" s="27">
        <f t="shared" si="1"/>
        <v>14</v>
      </c>
      <c r="U19" s="39">
        <f t="shared" si="2"/>
        <v>0.75</v>
      </c>
      <c r="V19" s="22">
        <v>164</v>
      </c>
      <c r="W19" s="22" t="s">
        <v>72</v>
      </c>
      <c r="X19" s="22" t="s">
        <v>73</v>
      </c>
      <c r="Y19" s="59">
        <v>1242</v>
      </c>
      <c r="Z19" s="40"/>
      <c r="AA19" s="1" t="s">
        <v>74</v>
      </c>
      <c r="AB19" s="28" t="s">
        <v>75</v>
      </c>
    </row>
    <row r="20" spans="1:28" x14ac:dyDescent="0.3">
      <c r="A20" s="1" t="s">
        <v>63</v>
      </c>
      <c r="B20" s="1" t="s">
        <v>45</v>
      </c>
      <c r="C20" s="27" t="s">
        <v>47</v>
      </c>
      <c r="D20" s="37">
        <v>15</v>
      </c>
      <c r="E20" s="27">
        <v>35</v>
      </c>
      <c r="F20" s="27">
        <v>6</v>
      </c>
      <c r="G20" s="27">
        <v>8</v>
      </c>
      <c r="H20" s="27"/>
      <c r="I20" s="27"/>
      <c r="J20" s="27">
        <v>4</v>
      </c>
      <c r="K20" s="27">
        <v>4</v>
      </c>
      <c r="L20" s="27">
        <v>1</v>
      </c>
      <c r="M20" s="27">
        <v>2</v>
      </c>
      <c r="N20" s="27">
        <f t="shared" si="0"/>
        <v>3</v>
      </c>
      <c r="O20" s="38">
        <v>3</v>
      </c>
      <c r="P20" s="54">
        <v>6</v>
      </c>
      <c r="Q20" s="38">
        <v>4</v>
      </c>
      <c r="R20" s="38">
        <v>1</v>
      </c>
      <c r="S20" s="38">
        <v>0</v>
      </c>
      <c r="T20" s="27">
        <f t="shared" si="1"/>
        <v>16</v>
      </c>
      <c r="U20" s="39">
        <f t="shared" si="2"/>
        <v>0.8</v>
      </c>
      <c r="V20" s="22">
        <v>164</v>
      </c>
      <c r="W20" s="22" t="s">
        <v>72</v>
      </c>
      <c r="X20" s="22" t="s">
        <v>73</v>
      </c>
      <c r="Y20" s="59">
        <v>1242</v>
      </c>
      <c r="Z20" s="40"/>
      <c r="AA20" s="1" t="s">
        <v>74</v>
      </c>
      <c r="AB20" s="28" t="s">
        <v>75</v>
      </c>
    </row>
    <row r="21" spans="1:28" x14ac:dyDescent="0.3">
      <c r="A21" s="1" t="s">
        <v>63</v>
      </c>
      <c r="B21" s="1" t="s">
        <v>45</v>
      </c>
      <c r="C21" s="27" t="s">
        <v>54</v>
      </c>
      <c r="D21" s="37">
        <v>21</v>
      </c>
      <c r="E21" s="27">
        <v>33</v>
      </c>
      <c r="F21" s="27">
        <v>5</v>
      </c>
      <c r="G21" s="27">
        <v>12</v>
      </c>
      <c r="H21" s="27"/>
      <c r="I21" s="27"/>
      <c r="J21" s="27">
        <v>2</v>
      </c>
      <c r="K21" s="27">
        <v>2</v>
      </c>
      <c r="L21" s="27">
        <v>2</v>
      </c>
      <c r="M21" s="27">
        <v>3</v>
      </c>
      <c r="N21" s="27">
        <f t="shared" si="0"/>
        <v>5</v>
      </c>
      <c r="O21" s="38">
        <v>0</v>
      </c>
      <c r="P21" s="38">
        <v>0</v>
      </c>
      <c r="Q21" s="38">
        <v>1</v>
      </c>
      <c r="R21" s="38">
        <v>2</v>
      </c>
      <c r="S21" s="38">
        <v>1</v>
      </c>
      <c r="T21" s="27">
        <f t="shared" si="1"/>
        <v>12</v>
      </c>
      <c r="U21" s="39">
        <f t="shared" si="2"/>
        <v>0.48484848484848486</v>
      </c>
      <c r="V21" s="22">
        <v>164</v>
      </c>
      <c r="W21" s="22" t="s">
        <v>72</v>
      </c>
      <c r="X21" s="22" t="s">
        <v>73</v>
      </c>
      <c r="Y21" s="59">
        <v>1242</v>
      </c>
      <c r="Z21" s="40"/>
      <c r="AA21" s="1" t="s">
        <v>74</v>
      </c>
      <c r="AB21" s="28" t="s">
        <v>75</v>
      </c>
    </row>
    <row r="22" spans="1:28" x14ac:dyDescent="0.3">
      <c r="A22" s="1" t="s">
        <v>63</v>
      </c>
      <c r="B22" s="1" t="s">
        <v>45</v>
      </c>
      <c r="C22" s="27" t="s">
        <v>214</v>
      </c>
      <c r="D22" s="37">
        <v>20</v>
      </c>
      <c r="E22" s="27">
        <v>18</v>
      </c>
      <c r="F22" s="27">
        <v>4</v>
      </c>
      <c r="G22" s="27">
        <v>11</v>
      </c>
      <c r="H22" s="27"/>
      <c r="I22" s="27"/>
      <c r="J22" s="27">
        <v>2</v>
      </c>
      <c r="K22" s="27">
        <v>5</v>
      </c>
      <c r="L22" s="27">
        <v>2</v>
      </c>
      <c r="M22" s="27">
        <v>4</v>
      </c>
      <c r="N22" s="27">
        <f>SUM(L22:M22)</f>
        <v>6</v>
      </c>
      <c r="O22" s="38">
        <v>2</v>
      </c>
      <c r="P22" s="38">
        <v>5</v>
      </c>
      <c r="Q22" s="38">
        <v>1</v>
      </c>
      <c r="R22" s="38">
        <v>1</v>
      </c>
      <c r="S22" s="38">
        <v>0</v>
      </c>
      <c r="T22" s="27">
        <f t="shared" si="1"/>
        <v>10</v>
      </c>
      <c r="U22" s="39">
        <f t="shared" si="2"/>
        <v>1.1111111111111112</v>
      </c>
      <c r="V22" s="22">
        <v>164</v>
      </c>
      <c r="W22" s="22" t="s">
        <v>72</v>
      </c>
      <c r="X22" s="22" t="s">
        <v>73</v>
      </c>
      <c r="Y22" s="59">
        <v>1242</v>
      </c>
      <c r="Z22" s="40"/>
      <c r="AA22" s="1" t="s">
        <v>74</v>
      </c>
      <c r="AB22" s="28" t="s">
        <v>75</v>
      </c>
    </row>
    <row r="23" spans="1:28" x14ac:dyDescent="0.3">
      <c r="A23" s="1" t="s">
        <v>63</v>
      </c>
      <c r="B23" s="1" t="s">
        <v>45</v>
      </c>
      <c r="C23" s="27" t="s">
        <v>50</v>
      </c>
      <c r="D23" s="37">
        <v>11</v>
      </c>
      <c r="E23" s="27">
        <v>23</v>
      </c>
      <c r="F23" s="27">
        <v>3</v>
      </c>
      <c r="G23" s="27">
        <v>7</v>
      </c>
      <c r="H23" s="27"/>
      <c r="I23" s="27"/>
      <c r="J23" s="27">
        <v>0</v>
      </c>
      <c r="K23" s="27">
        <v>0</v>
      </c>
      <c r="L23" s="27">
        <v>2</v>
      </c>
      <c r="M23" s="27">
        <v>3</v>
      </c>
      <c r="N23" s="27">
        <f>SUM(L23:M23)</f>
        <v>5</v>
      </c>
      <c r="O23" s="38">
        <v>4</v>
      </c>
      <c r="P23" s="38">
        <v>2</v>
      </c>
      <c r="Q23" s="38">
        <v>4</v>
      </c>
      <c r="R23" s="38">
        <v>1</v>
      </c>
      <c r="S23" s="38">
        <v>0</v>
      </c>
      <c r="T23" s="27">
        <f t="shared" si="1"/>
        <v>6</v>
      </c>
      <c r="U23" s="39">
        <f t="shared" si="2"/>
        <v>0.95652173913043481</v>
      </c>
      <c r="V23" s="22">
        <v>164</v>
      </c>
      <c r="W23" s="22" t="s">
        <v>72</v>
      </c>
      <c r="X23" s="22" t="s">
        <v>73</v>
      </c>
      <c r="Y23" s="59">
        <v>1242</v>
      </c>
      <c r="Z23" s="40"/>
      <c r="AA23" s="1" t="s">
        <v>74</v>
      </c>
      <c r="AB23" s="28" t="s">
        <v>75</v>
      </c>
    </row>
    <row r="24" spans="1:28" x14ac:dyDescent="0.3">
      <c r="A24" s="1" t="s">
        <v>63</v>
      </c>
      <c r="B24" s="1" t="s">
        <v>45</v>
      </c>
      <c r="C24" s="27" t="s">
        <v>46</v>
      </c>
      <c r="D24" s="37">
        <v>12</v>
      </c>
      <c r="E24" s="27">
        <v>27</v>
      </c>
      <c r="F24" s="27">
        <v>9</v>
      </c>
      <c r="G24" s="27">
        <v>14</v>
      </c>
      <c r="H24" s="27"/>
      <c r="I24" s="27"/>
      <c r="J24" s="27">
        <v>0</v>
      </c>
      <c r="K24" s="27">
        <v>0</v>
      </c>
      <c r="L24" s="27">
        <v>4</v>
      </c>
      <c r="M24" s="27">
        <v>1</v>
      </c>
      <c r="N24" s="27">
        <f>SUM(L24:M24)</f>
        <v>5</v>
      </c>
      <c r="O24" s="38">
        <v>0</v>
      </c>
      <c r="P24" s="54">
        <v>6</v>
      </c>
      <c r="Q24" s="38">
        <v>1</v>
      </c>
      <c r="R24" s="38">
        <v>0</v>
      </c>
      <c r="S24" s="38">
        <v>0</v>
      </c>
      <c r="T24" s="27">
        <f t="shared" si="1"/>
        <v>18</v>
      </c>
      <c r="U24" s="39">
        <f t="shared" si="2"/>
        <v>0.88888888888888884</v>
      </c>
      <c r="V24" s="22">
        <v>164</v>
      </c>
      <c r="W24" s="22" t="s">
        <v>72</v>
      </c>
      <c r="X24" s="22" t="s">
        <v>73</v>
      </c>
      <c r="Y24" s="59">
        <v>1242</v>
      </c>
      <c r="Z24" s="40"/>
      <c r="AA24" s="1" t="s">
        <v>74</v>
      </c>
      <c r="AB24" s="28" t="s">
        <v>75</v>
      </c>
    </row>
    <row r="25" spans="1:28" x14ac:dyDescent="0.3">
      <c r="A25" s="42" t="s">
        <v>63</v>
      </c>
      <c r="B25" s="42" t="s">
        <v>45</v>
      </c>
      <c r="C25" s="43" t="s">
        <v>39</v>
      </c>
      <c r="D25" s="42"/>
      <c r="E25" s="43">
        <f t="shared" ref="E25:T25" si="3">SUM(E13:E24)</f>
        <v>240</v>
      </c>
      <c r="F25" s="43">
        <f t="shared" si="3"/>
        <v>48</v>
      </c>
      <c r="G25" s="43">
        <f t="shared" si="3"/>
        <v>98</v>
      </c>
      <c r="H25" s="43">
        <f t="shared" si="3"/>
        <v>0</v>
      </c>
      <c r="I25" s="43">
        <f t="shared" si="3"/>
        <v>0</v>
      </c>
      <c r="J25" s="43">
        <f t="shared" si="3"/>
        <v>9</v>
      </c>
      <c r="K25" s="43">
        <f t="shared" si="3"/>
        <v>13</v>
      </c>
      <c r="L25" s="43">
        <f t="shared" si="3"/>
        <v>15</v>
      </c>
      <c r="M25" s="43">
        <f t="shared" si="3"/>
        <v>16</v>
      </c>
      <c r="N25" s="43">
        <f t="shared" si="3"/>
        <v>31</v>
      </c>
      <c r="O25" s="43">
        <f t="shared" si="3"/>
        <v>23</v>
      </c>
      <c r="P25" s="43">
        <f t="shared" si="3"/>
        <v>30</v>
      </c>
      <c r="Q25" s="43">
        <f t="shared" si="3"/>
        <v>14</v>
      </c>
      <c r="R25" s="43">
        <f t="shared" si="3"/>
        <v>11</v>
      </c>
      <c r="S25" s="43">
        <f t="shared" si="3"/>
        <v>1</v>
      </c>
      <c r="T25" s="43">
        <f t="shared" si="3"/>
        <v>105</v>
      </c>
      <c r="U25" s="44">
        <f>((T25+Q25+N25-R25)+(O25*2))/E25</f>
        <v>0.77083333333333337</v>
      </c>
      <c r="V25" s="45">
        <v>164</v>
      </c>
      <c r="W25" s="45" t="s">
        <v>72</v>
      </c>
      <c r="X25" s="45" t="s">
        <v>73</v>
      </c>
      <c r="Y25" s="60">
        <v>1242</v>
      </c>
      <c r="Z25" s="64" t="s">
        <v>261</v>
      </c>
      <c r="AA25" s="42" t="s">
        <v>74</v>
      </c>
      <c r="AB25" s="62" t="s">
        <v>75</v>
      </c>
    </row>
    <row r="26" spans="1:28" x14ac:dyDescent="0.3">
      <c r="A26" s="1"/>
      <c r="B26" s="1"/>
      <c r="C26" s="1"/>
      <c r="D26" s="1"/>
      <c r="F26" s="47" t="s">
        <v>40</v>
      </c>
      <c r="G26" s="48">
        <f>F25/G25</f>
        <v>0.48979591836734693</v>
      </c>
      <c r="H26" s="27"/>
      <c r="I26" s="1"/>
      <c r="J26" s="47" t="s">
        <v>41</v>
      </c>
      <c r="K26" s="49">
        <f>J25/K25</f>
        <v>0.69230769230769229</v>
      </c>
      <c r="L26" s="1"/>
      <c r="M26" s="38" t="s">
        <v>42</v>
      </c>
      <c r="N26" s="50"/>
      <c r="P26" s="1"/>
      <c r="Q26" s="1"/>
      <c r="R26" s="1"/>
      <c r="S26" s="1"/>
      <c r="T26" s="1"/>
      <c r="U26" s="1"/>
      <c r="V26" s="22"/>
      <c r="W26" s="22"/>
      <c r="X26" s="22"/>
      <c r="Y26" s="51"/>
      <c r="Z26" s="40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1"/>
      <c r="Z27" s="40"/>
      <c r="AA27" s="1"/>
      <c r="AB27" s="1"/>
    </row>
    <row r="28" spans="1:28" x14ac:dyDescent="0.3">
      <c r="B28" s="1"/>
      <c r="C28" s="1" t="s">
        <v>76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0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1"/>
      <c r="Z32" s="40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1"/>
      <c r="Z33" s="40"/>
      <c r="AA33" s="1"/>
      <c r="AB33" s="1"/>
    </row>
    <row r="34" spans="1:28" x14ac:dyDescent="0.3">
      <c r="B34" s="1"/>
      <c r="C34" s="31" t="s">
        <v>64</v>
      </c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7" t="s">
        <v>10</v>
      </c>
      <c r="U34" s="1"/>
      <c r="V34" s="34">
        <v>3</v>
      </c>
    </row>
    <row r="35" spans="1:28" x14ac:dyDescent="0.3">
      <c r="A35" s="35" t="s">
        <v>11</v>
      </c>
      <c r="B35" s="36" t="s">
        <v>12</v>
      </c>
      <c r="C35" s="37" t="s">
        <v>13</v>
      </c>
      <c r="D35" s="37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63</v>
      </c>
      <c r="C36" s="27" t="s">
        <v>77</v>
      </c>
      <c r="D36" s="37">
        <v>34</v>
      </c>
      <c r="E36" s="27">
        <v>46</v>
      </c>
      <c r="F36" s="27">
        <v>8</v>
      </c>
      <c r="G36" s="27">
        <v>15</v>
      </c>
      <c r="H36" s="27"/>
      <c r="I36" s="27"/>
      <c r="J36" s="27">
        <v>10</v>
      </c>
      <c r="K36" s="27">
        <v>14</v>
      </c>
      <c r="L36" s="27">
        <v>2</v>
      </c>
      <c r="M36" s="27">
        <v>11</v>
      </c>
      <c r="N36" s="27">
        <f>SUM(L36:M36)</f>
        <v>13</v>
      </c>
      <c r="O36" s="27">
        <v>1</v>
      </c>
      <c r="P36" s="38">
        <v>0</v>
      </c>
      <c r="Q36" s="27">
        <v>2</v>
      </c>
      <c r="R36" s="27">
        <v>3</v>
      </c>
      <c r="S36" s="27">
        <v>0</v>
      </c>
      <c r="T36" s="27">
        <f>(H36*3)+((F36-H36)*2)+J36</f>
        <v>26</v>
      </c>
      <c r="U36" s="39">
        <f>IFERROR(((T36+Q36+N36-R36)+(O36*2))/E36,"")</f>
        <v>0.86956521739130432</v>
      </c>
      <c r="V36" s="22">
        <v>164</v>
      </c>
      <c r="W36" s="22" t="s">
        <v>78</v>
      </c>
      <c r="X36" s="22" t="s">
        <v>79</v>
      </c>
      <c r="Y36" s="59">
        <v>1242</v>
      </c>
      <c r="Z36" s="40"/>
      <c r="AA36" s="1" t="s">
        <v>80</v>
      </c>
      <c r="AB36" s="28" t="s">
        <v>81</v>
      </c>
    </row>
    <row r="37" spans="1:28" x14ac:dyDescent="0.3">
      <c r="A37" s="1" t="s">
        <v>45</v>
      </c>
      <c r="B37" s="1" t="s">
        <v>63</v>
      </c>
      <c r="C37" s="27" t="s">
        <v>82</v>
      </c>
      <c r="D37" s="37">
        <v>12</v>
      </c>
      <c r="E37" s="27">
        <v>29</v>
      </c>
      <c r="F37" s="27">
        <v>3</v>
      </c>
      <c r="G37" s="27">
        <v>5</v>
      </c>
      <c r="H37" s="27"/>
      <c r="I37" s="27"/>
      <c r="J37" s="27">
        <v>2</v>
      </c>
      <c r="K37" s="27">
        <v>2</v>
      </c>
      <c r="L37" s="27">
        <v>0</v>
      </c>
      <c r="M37" s="27">
        <v>3</v>
      </c>
      <c r="N37" s="27">
        <f t="shared" ref="N37:N42" si="4">SUM(L37:M37)</f>
        <v>3</v>
      </c>
      <c r="O37" s="38">
        <v>3</v>
      </c>
      <c r="P37" s="38">
        <v>5</v>
      </c>
      <c r="Q37" s="38">
        <v>0</v>
      </c>
      <c r="R37" s="38">
        <v>2</v>
      </c>
      <c r="S37" s="38">
        <v>0</v>
      </c>
      <c r="T37" s="38">
        <f t="shared" ref="T37:T42" si="5">(H37*3)+((F37-H37)*2)+J37</f>
        <v>8</v>
      </c>
      <c r="U37" s="39">
        <f t="shared" ref="U37:U45" si="6">IFERROR(((T37+Q37+N37-R37)+(O37*2))/E37,"")</f>
        <v>0.51724137931034486</v>
      </c>
      <c r="V37" s="22">
        <v>164</v>
      </c>
      <c r="W37" s="22" t="s">
        <v>78</v>
      </c>
      <c r="X37" s="22" t="s">
        <v>79</v>
      </c>
      <c r="Y37" s="59">
        <v>1242</v>
      </c>
      <c r="Z37" s="40"/>
      <c r="AA37" s="1" t="s">
        <v>80</v>
      </c>
      <c r="AB37" s="28" t="s">
        <v>81</v>
      </c>
    </row>
    <row r="38" spans="1:28" x14ac:dyDescent="0.3">
      <c r="A38" s="1" t="s">
        <v>45</v>
      </c>
      <c r="B38" s="1" t="s">
        <v>63</v>
      </c>
      <c r="C38" s="27" t="s">
        <v>83</v>
      </c>
      <c r="D38" s="37">
        <v>20</v>
      </c>
      <c r="E38" s="27">
        <v>39</v>
      </c>
      <c r="F38" s="27">
        <v>7</v>
      </c>
      <c r="G38" s="27">
        <v>13</v>
      </c>
      <c r="H38" s="27"/>
      <c r="I38" s="27"/>
      <c r="J38" s="27">
        <v>3</v>
      </c>
      <c r="K38" s="27">
        <v>5</v>
      </c>
      <c r="L38" s="27">
        <v>1</v>
      </c>
      <c r="M38" s="27">
        <v>5</v>
      </c>
      <c r="N38" s="27">
        <f t="shared" si="4"/>
        <v>6</v>
      </c>
      <c r="O38" s="38">
        <v>1</v>
      </c>
      <c r="P38" s="38">
        <v>2</v>
      </c>
      <c r="Q38" s="38">
        <v>1</v>
      </c>
      <c r="R38" s="38">
        <v>1</v>
      </c>
      <c r="S38" s="38">
        <v>0</v>
      </c>
      <c r="T38" s="38">
        <f t="shared" si="5"/>
        <v>17</v>
      </c>
      <c r="U38" s="39">
        <f t="shared" si="6"/>
        <v>0.64102564102564108</v>
      </c>
      <c r="V38" s="22">
        <v>164</v>
      </c>
      <c r="W38" s="22" t="s">
        <v>78</v>
      </c>
      <c r="X38" s="22" t="s">
        <v>79</v>
      </c>
      <c r="Y38" s="59">
        <v>1242</v>
      </c>
      <c r="Z38" s="40"/>
      <c r="AA38" s="1" t="s">
        <v>80</v>
      </c>
      <c r="AB38" s="28" t="s">
        <v>81</v>
      </c>
    </row>
    <row r="39" spans="1:28" x14ac:dyDescent="0.3">
      <c r="A39" s="1" t="s">
        <v>45</v>
      </c>
      <c r="B39" s="1" t="s">
        <v>63</v>
      </c>
      <c r="C39" s="27" t="s">
        <v>84</v>
      </c>
      <c r="D39" s="37">
        <v>40</v>
      </c>
      <c r="E39" s="27">
        <v>44</v>
      </c>
      <c r="F39" s="27">
        <v>5</v>
      </c>
      <c r="G39" s="27">
        <v>10</v>
      </c>
      <c r="H39" s="27"/>
      <c r="I39" s="27"/>
      <c r="J39" s="27">
        <v>6</v>
      </c>
      <c r="K39" s="27">
        <v>10</v>
      </c>
      <c r="L39" s="27">
        <v>4</v>
      </c>
      <c r="M39" s="27">
        <v>7</v>
      </c>
      <c r="N39" s="27">
        <f t="shared" si="4"/>
        <v>11</v>
      </c>
      <c r="O39" s="38">
        <v>1</v>
      </c>
      <c r="P39" s="38">
        <v>1</v>
      </c>
      <c r="Q39" s="38">
        <v>1</v>
      </c>
      <c r="R39" s="38">
        <v>0</v>
      </c>
      <c r="S39" s="38">
        <v>2</v>
      </c>
      <c r="T39" s="38">
        <f t="shared" si="5"/>
        <v>16</v>
      </c>
      <c r="U39" s="39">
        <f t="shared" si="6"/>
        <v>0.68181818181818177</v>
      </c>
      <c r="V39" s="22">
        <v>164</v>
      </c>
      <c r="W39" s="22" t="s">
        <v>78</v>
      </c>
      <c r="X39" s="22" t="s">
        <v>79</v>
      </c>
      <c r="Y39" s="59">
        <v>1242</v>
      </c>
      <c r="Z39" s="40"/>
      <c r="AA39" s="1" t="s">
        <v>80</v>
      </c>
      <c r="AB39" s="28" t="s">
        <v>81</v>
      </c>
    </row>
    <row r="40" spans="1:28" x14ac:dyDescent="0.3">
      <c r="A40" s="1" t="s">
        <v>45</v>
      </c>
      <c r="B40" s="1" t="s">
        <v>63</v>
      </c>
      <c r="C40" s="27" t="s">
        <v>85</v>
      </c>
      <c r="D40" s="37">
        <v>11</v>
      </c>
      <c r="E40" s="27">
        <v>1</v>
      </c>
      <c r="F40" s="27">
        <v>0</v>
      </c>
      <c r="G40" s="27">
        <v>0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8">
        <v>0</v>
      </c>
      <c r="P40" s="38">
        <v>0</v>
      </c>
      <c r="Q40" s="38">
        <v>0</v>
      </c>
      <c r="R40" s="38">
        <v>1</v>
      </c>
      <c r="S40" s="38">
        <v>0</v>
      </c>
      <c r="T40" s="38">
        <f t="shared" si="5"/>
        <v>0</v>
      </c>
      <c r="U40" s="72">
        <f t="shared" si="6"/>
        <v>-1</v>
      </c>
      <c r="V40" s="22">
        <v>164</v>
      </c>
      <c r="W40" s="22" t="s">
        <v>78</v>
      </c>
      <c r="X40" s="22" t="s">
        <v>79</v>
      </c>
      <c r="Y40" s="59">
        <v>1242</v>
      </c>
      <c r="Z40" s="40"/>
      <c r="AA40" s="1" t="s">
        <v>80</v>
      </c>
      <c r="AB40" s="28" t="s">
        <v>81</v>
      </c>
    </row>
    <row r="41" spans="1:28" x14ac:dyDescent="0.3">
      <c r="A41" s="1" t="s">
        <v>45</v>
      </c>
      <c r="B41" s="1" t="s">
        <v>63</v>
      </c>
      <c r="C41" s="27" t="s">
        <v>86</v>
      </c>
      <c r="D41" s="37">
        <v>42</v>
      </c>
      <c r="E41" s="27">
        <v>33</v>
      </c>
      <c r="F41" s="27">
        <v>6</v>
      </c>
      <c r="G41" s="27">
        <v>9</v>
      </c>
      <c r="H41" s="27"/>
      <c r="I41" s="27"/>
      <c r="J41" s="27">
        <v>2</v>
      </c>
      <c r="K41" s="27">
        <v>3</v>
      </c>
      <c r="L41" s="27">
        <v>0</v>
      </c>
      <c r="M41" s="27">
        <v>4</v>
      </c>
      <c r="N41" s="27">
        <f t="shared" si="4"/>
        <v>4</v>
      </c>
      <c r="O41" s="38">
        <v>4</v>
      </c>
      <c r="P41" s="38">
        <v>5</v>
      </c>
      <c r="Q41" s="38">
        <v>1</v>
      </c>
      <c r="R41" s="38">
        <v>7</v>
      </c>
      <c r="S41" s="38">
        <v>0</v>
      </c>
      <c r="T41" s="38">
        <f t="shared" si="5"/>
        <v>14</v>
      </c>
      <c r="U41" s="39">
        <f t="shared" si="6"/>
        <v>0.60606060606060608</v>
      </c>
      <c r="V41" s="22">
        <v>164</v>
      </c>
      <c r="W41" s="22" t="s">
        <v>78</v>
      </c>
      <c r="X41" s="22" t="s">
        <v>79</v>
      </c>
      <c r="Y41" s="59">
        <v>1242</v>
      </c>
      <c r="Z41" s="40"/>
      <c r="AA41" s="1" t="s">
        <v>80</v>
      </c>
      <c r="AB41" s="28" t="s">
        <v>81</v>
      </c>
    </row>
    <row r="42" spans="1:28" x14ac:dyDescent="0.3">
      <c r="A42" s="1" t="s">
        <v>45</v>
      </c>
      <c r="B42" s="1" t="s">
        <v>63</v>
      </c>
      <c r="C42" s="27" t="s">
        <v>87</v>
      </c>
      <c r="D42" s="37">
        <v>22</v>
      </c>
      <c r="E42" s="27">
        <v>46</v>
      </c>
      <c r="F42" s="27">
        <v>8</v>
      </c>
      <c r="G42" s="27">
        <v>16</v>
      </c>
      <c r="H42" s="27"/>
      <c r="I42" s="27"/>
      <c r="J42" s="27">
        <v>3</v>
      </c>
      <c r="K42" s="27">
        <v>4</v>
      </c>
      <c r="L42" s="27">
        <v>4</v>
      </c>
      <c r="M42" s="27">
        <v>4</v>
      </c>
      <c r="N42" s="27">
        <f t="shared" si="4"/>
        <v>8</v>
      </c>
      <c r="O42" s="38">
        <v>1</v>
      </c>
      <c r="P42" s="38">
        <v>4</v>
      </c>
      <c r="Q42" s="38">
        <v>1</v>
      </c>
      <c r="R42" s="38">
        <v>5</v>
      </c>
      <c r="S42" s="38">
        <v>0</v>
      </c>
      <c r="T42" s="38">
        <f t="shared" si="5"/>
        <v>19</v>
      </c>
      <c r="U42" s="39">
        <f t="shared" si="6"/>
        <v>0.54347826086956519</v>
      </c>
      <c r="V42" s="22">
        <v>164</v>
      </c>
      <c r="W42" s="22" t="s">
        <v>78</v>
      </c>
      <c r="X42" s="22" t="s">
        <v>79</v>
      </c>
      <c r="Y42" s="59">
        <v>1242</v>
      </c>
      <c r="Z42" s="40"/>
      <c r="AA42" s="1" t="s">
        <v>80</v>
      </c>
      <c r="AB42" s="28" t="s">
        <v>81</v>
      </c>
    </row>
    <row r="43" spans="1:28" x14ac:dyDescent="0.3">
      <c r="A43" s="1" t="s">
        <v>45</v>
      </c>
      <c r="B43" s="1" t="s">
        <v>63</v>
      </c>
      <c r="C43" s="27" t="s">
        <v>88</v>
      </c>
      <c r="D43" s="37">
        <v>44</v>
      </c>
      <c r="E43" s="27">
        <v>2</v>
      </c>
      <c r="F43" s="27">
        <v>0</v>
      </c>
      <c r="G43" s="27">
        <v>0</v>
      </c>
      <c r="H43" s="27"/>
      <c r="I43" s="27"/>
      <c r="J43" s="27">
        <v>0</v>
      </c>
      <c r="K43" s="27">
        <v>0</v>
      </c>
      <c r="L43" s="27">
        <v>0</v>
      </c>
      <c r="M43" s="27">
        <v>0</v>
      </c>
      <c r="N43" s="27">
        <f>SUM(L43:M43)</f>
        <v>0</v>
      </c>
      <c r="O43" s="38">
        <v>0</v>
      </c>
      <c r="P43" s="38">
        <v>0</v>
      </c>
      <c r="Q43" s="38">
        <v>0</v>
      </c>
      <c r="R43" s="38">
        <v>1</v>
      </c>
      <c r="S43" s="38">
        <v>0</v>
      </c>
      <c r="T43" s="38">
        <f>(H43*3)+((F43-H43)*2)+J43</f>
        <v>0</v>
      </c>
      <c r="U43" s="72">
        <f t="shared" si="6"/>
        <v>-0.5</v>
      </c>
      <c r="V43" s="22">
        <v>164</v>
      </c>
      <c r="W43" s="22" t="s">
        <v>78</v>
      </c>
      <c r="X43" s="22" t="s">
        <v>79</v>
      </c>
      <c r="Y43" s="59">
        <v>1242</v>
      </c>
      <c r="Z43" s="40"/>
      <c r="AA43" s="1" t="s">
        <v>80</v>
      </c>
      <c r="AB43" s="28" t="s">
        <v>81</v>
      </c>
    </row>
    <row r="44" spans="1:28" x14ac:dyDescent="0.3">
      <c r="A44" s="1" t="s">
        <v>45</v>
      </c>
      <c r="B44" s="1" t="s">
        <v>63</v>
      </c>
      <c r="C44" s="27" t="s">
        <v>95</v>
      </c>
      <c r="D44" s="37">
        <v>21</v>
      </c>
      <c r="E44" s="27" t="s">
        <v>96</v>
      </c>
      <c r="F44" s="27"/>
      <c r="G44" s="27"/>
      <c r="H44" s="27"/>
      <c r="I44" s="27"/>
      <c r="J44" s="27"/>
      <c r="K44" s="27"/>
      <c r="L44" s="27"/>
      <c r="M44" s="27"/>
      <c r="N44" s="27"/>
      <c r="O44" s="38"/>
      <c r="P44" s="38"/>
      <c r="Q44" s="38"/>
      <c r="R44" s="38"/>
      <c r="S44" s="38"/>
      <c r="T44" s="38"/>
      <c r="U44" s="39" t="str">
        <f t="shared" si="6"/>
        <v/>
      </c>
      <c r="V44" s="22">
        <v>164</v>
      </c>
      <c r="W44" s="22" t="s">
        <v>78</v>
      </c>
      <c r="X44" s="22" t="s">
        <v>79</v>
      </c>
      <c r="Y44" s="59">
        <v>1242</v>
      </c>
      <c r="Z44" s="40"/>
      <c r="AA44" s="1" t="s">
        <v>80</v>
      </c>
      <c r="AB44" s="28" t="s">
        <v>81</v>
      </c>
    </row>
    <row r="45" spans="1:28" x14ac:dyDescent="0.3">
      <c r="A45" s="1" t="s">
        <v>45</v>
      </c>
      <c r="B45" s="1" t="s">
        <v>63</v>
      </c>
      <c r="C45" s="27" t="s">
        <v>97</v>
      </c>
      <c r="D45" s="37">
        <v>14</v>
      </c>
      <c r="E45" s="27" t="s">
        <v>96</v>
      </c>
      <c r="F45" s="27"/>
      <c r="G45" s="27"/>
      <c r="H45" s="27"/>
      <c r="I45" s="27"/>
      <c r="J45" s="27"/>
      <c r="K45" s="27"/>
      <c r="L45" s="27"/>
      <c r="M45" s="27"/>
      <c r="N45" s="27"/>
      <c r="O45" s="38"/>
      <c r="P45" s="38"/>
      <c r="Q45" s="38"/>
      <c r="R45" s="38"/>
      <c r="S45" s="38"/>
      <c r="T45" s="38"/>
      <c r="U45" s="39" t="str">
        <f t="shared" si="6"/>
        <v/>
      </c>
      <c r="V45" s="22">
        <v>164</v>
      </c>
      <c r="W45" s="22" t="s">
        <v>78</v>
      </c>
      <c r="X45" s="22" t="s">
        <v>79</v>
      </c>
      <c r="Y45" s="59">
        <v>1242</v>
      </c>
      <c r="Z45" s="40"/>
      <c r="AA45" s="1" t="s">
        <v>80</v>
      </c>
      <c r="AB45" s="28" t="s">
        <v>81</v>
      </c>
    </row>
    <row r="46" spans="1:28" x14ac:dyDescent="0.3">
      <c r="A46" s="42" t="s">
        <v>45</v>
      </c>
      <c r="B46" s="42" t="s">
        <v>63</v>
      </c>
      <c r="C46" s="43" t="s">
        <v>39</v>
      </c>
      <c r="D46" s="42"/>
      <c r="E46" s="43">
        <f t="shared" ref="E46:M46" si="7">SUM(E36:E43)</f>
        <v>240</v>
      </c>
      <c r="F46" s="43">
        <f t="shared" si="7"/>
        <v>37</v>
      </c>
      <c r="G46" s="43">
        <f t="shared" si="7"/>
        <v>68</v>
      </c>
      <c r="H46" s="43">
        <f t="shared" si="7"/>
        <v>0</v>
      </c>
      <c r="I46" s="43">
        <f t="shared" si="7"/>
        <v>0</v>
      </c>
      <c r="J46" s="43">
        <f t="shared" si="7"/>
        <v>26</v>
      </c>
      <c r="K46" s="43">
        <f t="shared" si="7"/>
        <v>38</v>
      </c>
      <c r="L46" s="43">
        <f t="shared" si="7"/>
        <v>11</v>
      </c>
      <c r="M46" s="43">
        <f t="shared" si="7"/>
        <v>34</v>
      </c>
      <c r="N46" s="43">
        <f>SUM(N36:N45)</f>
        <v>45</v>
      </c>
      <c r="O46" s="43">
        <f>SUM(O36:O43)</f>
        <v>11</v>
      </c>
      <c r="P46" s="43">
        <f>SUM(P36:P43)</f>
        <v>17</v>
      </c>
      <c r="Q46" s="43">
        <f>SUM(Q36:Q43)</f>
        <v>6</v>
      </c>
      <c r="R46" s="43">
        <f>SUM(R36:R43)</f>
        <v>20</v>
      </c>
      <c r="S46" s="43">
        <f>SUM(S36:S43)</f>
        <v>2</v>
      </c>
      <c r="T46" s="43">
        <f>SUM(T36:T45)</f>
        <v>100</v>
      </c>
      <c r="U46" s="44">
        <f>((T46+Q46+N46-R46)+(O46*2))/E46</f>
        <v>0.63749999999999996</v>
      </c>
      <c r="V46" s="45">
        <v>164</v>
      </c>
      <c r="W46" s="45" t="s">
        <v>78</v>
      </c>
      <c r="X46" s="45" t="s">
        <v>79</v>
      </c>
      <c r="Y46" s="60">
        <v>1242</v>
      </c>
      <c r="Z46" s="46"/>
      <c r="AA46" s="42" t="s">
        <v>80</v>
      </c>
      <c r="AB46" s="62" t="s">
        <v>81</v>
      </c>
    </row>
    <row r="47" spans="1:28" x14ac:dyDescent="0.3">
      <c r="A47" s="1"/>
      <c r="B47" s="1"/>
      <c r="C47" s="1"/>
      <c r="D47" s="1"/>
      <c r="F47" s="47" t="s">
        <v>40</v>
      </c>
      <c r="G47" s="48">
        <f>F46/G46</f>
        <v>0.54411764705882348</v>
      </c>
      <c r="H47" s="27"/>
      <c r="I47" s="1"/>
      <c r="J47" s="47" t="s">
        <v>41</v>
      </c>
      <c r="K47" s="49">
        <f>J46/K46</f>
        <v>0.68421052631578949</v>
      </c>
      <c r="L47" s="1"/>
      <c r="M47" s="38" t="s">
        <v>42</v>
      </c>
      <c r="N47" s="50"/>
      <c r="P47" s="1"/>
      <c r="Q47" s="1"/>
      <c r="R47" s="1"/>
      <c r="S47" s="1"/>
      <c r="T47" s="1"/>
      <c r="U47" s="1"/>
      <c r="V47" s="22"/>
      <c r="W47" s="22"/>
      <c r="X47" s="22"/>
      <c r="Y47" s="51"/>
      <c r="Z47" s="40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1"/>
      <c r="Z48" s="40"/>
      <c r="AA48" s="1"/>
      <c r="AB48" s="1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053D2-BF04-4309-95A7-7DC12258589B}">
  <sheetPr>
    <tabColor rgb="FFFF0000"/>
  </sheetPr>
  <dimension ref="A1:AB54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6" t="s">
        <v>249</v>
      </c>
    </row>
    <row r="2" spans="1:28" x14ac:dyDescent="0.3">
      <c r="B2" s="1"/>
      <c r="C2" s="2" t="s">
        <v>44</v>
      </c>
      <c r="D2" s="3" t="s">
        <v>71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152</v>
      </c>
      <c r="D4" s="7" t="s">
        <v>4</v>
      </c>
      <c r="E4" s="8"/>
      <c r="F4" s="5"/>
      <c r="G4" s="1"/>
      <c r="J4" s="15" t="s">
        <v>154</v>
      </c>
      <c r="K4" s="16" t="s">
        <v>44</v>
      </c>
      <c r="L4" s="17"/>
      <c r="M4" s="18"/>
      <c r="N4" s="19">
        <v>21</v>
      </c>
      <c r="O4" s="19">
        <v>22</v>
      </c>
      <c r="P4" s="19">
        <v>31</v>
      </c>
      <c r="Q4" s="19">
        <v>14</v>
      </c>
      <c r="R4" s="20"/>
      <c r="S4" s="21">
        <f>SUM(N4:R4)</f>
        <v>88</v>
      </c>
      <c r="T4" s="22">
        <v>170</v>
      </c>
    </row>
    <row r="5" spans="1:28" x14ac:dyDescent="0.3">
      <c r="B5" s="1"/>
      <c r="C5" s="6" t="s">
        <v>153</v>
      </c>
      <c r="D5" s="7" t="s">
        <v>5</v>
      </c>
      <c r="E5" s="1"/>
      <c r="F5" s="1"/>
      <c r="G5" s="1"/>
      <c r="J5" s="15" t="s">
        <v>155</v>
      </c>
      <c r="K5" s="16" t="s">
        <v>66</v>
      </c>
      <c r="L5" s="17"/>
      <c r="M5" s="18"/>
      <c r="N5" s="19">
        <v>22</v>
      </c>
      <c r="O5" s="19">
        <v>20</v>
      </c>
      <c r="P5" s="19">
        <v>18</v>
      </c>
      <c r="Q5" s="19">
        <v>37</v>
      </c>
      <c r="R5" s="20"/>
      <c r="S5" s="21">
        <f>SUM(N5:R5)</f>
        <v>97</v>
      </c>
      <c r="T5" s="22">
        <v>170</v>
      </c>
      <c r="U5" s="1"/>
      <c r="V5" s="1"/>
      <c r="W5" s="1"/>
    </row>
    <row r="6" spans="1:28" x14ac:dyDescent="0.3">
      <c r="C6" s="23">
        <v>2191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57"/>
      <c r="D7" s="7" t="s">
        <v>7</v>
      </c>
      <c r="G7" s="1"/>
      <c r="S7" s="1"/>
      <c r="T7" s="25" t="s">
        <v>8</v>
      </c>
      <c r="U7" s="1"/>
      <c r="V7" s="26">
        <v>170</v>
      </c>
      <c r="W7" s="1"/>
    </row>
    <row r="8" spans="1:28" x14ac:dyDescent="0.3">
      <c r="B8" s="1"/>
      <c r="C8" s="5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5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2" t="s">
        <v>44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10</v>
      </c>
      <c r="U11" s="1"/>
      <c r="V11" s="53">
        <v>6</v>
      </c>
      <c r="W11" s="1"/>
      <c r="X11" s="1"/>
      <c r="Y11" s="30"/>
      <c r="Z11" s="40"/>
      <c r="AA11" s="1"/>
      <c r="AB11" s="1"/>
    </row>
    <row r="12" spans="1:28" x14ac:dyDescent="0.3">
      <c r="A12" s="35" t="s">
        <v>11</v>
      </c>
      <c r="B12" s="36" t="s">
        <v>12</v>
      </c>
      <c r="C12" s="37" t="s">
        <v>13</v>
      </c>
      <c r="D12" s="37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65</v>
      </c>
      <c r="B13" s="1" t="s">
        <v>45</v>
      </c>
      <c r="C13" s="27" t="s">
        <v>49</v>
      </c>
      <c r="D13" s="37">
        <v>4</v>
      </c>
      <c r="E13" s="70"/>
      <c r="F13" s="27">
        <v>5</v>
      </c>
      <c r="G13" s="70"/>
      <c r="H13" s="70"/>
      <c r="I13" s="70"/>
      <c r="J13" s="27">
        <v>0</v>
      </c>
      <c r="K13" s="27">
        <v>0</v>
      </c>
      <c r="L13" s="70"/>
      <c r="M13" s="70"/>
      <c r="N13" s="27">
        <f>SUM(L13:M13)</f>
        <v>0</v>
      </c>
      <c r="O13" s="70"/>
      <c r="P13" s="71"/>
      <c r="Q13" s="70"/>
      <c r="R13" s="70"/>
      <c r="S13" s="70"/>
      <c r="T13" s="27">
        <f>(H13*3)+((F13-H13)*2)+J13</f>
        <v>10</v>
      </c>
      <c r="U13" s="39" t="str">
        <f>IFERROR(((T13+Q13+N13-R13)+(O13*2))/E13,"")</f>
        <v/>
      </c>
      <c r="V13" s="22">
        <v>170</v>
      </c>
      <c r="W13" s="22" t="s">
        <v>72</v>
      </c>
      <c r="X13" s="22" t="s">
        <v>79</v>
      </c>
      <c r="Y13" s="59">
        <v>2191</v>
      </c>
      <c r="Z13" s="40"/>
      <c r="AA13" s="1" t="s">
        <v>74</v>
      </c>
      <c r="AB13" s="28" t="s">
        <v>156</v>
      </c>
    </row>
    <row r="14" spans="1:28" x14ac:dyDescent="0.3">
      <c r="A14" s="1" t="s">
        <v>65</v>
      </c>
      <c r="B14" s="1" t="s">
        <v>45</v>
      </c>
      <c r="C14" s="27" t="s">
        <v>51</v>
      </c>
      <c r="D14" s="37">
        <v>5</v>
      </c>
      <c r="E14" s="70" t="s">
        <v>236</v>
      </c>
      <c r="F14" s="27"/>
      <c r="G14" s="70"/>
      <c r="H14" s="70"/>
      <c r="I14" s="70"/>
      <c r="J14" s="27"/>
      <c r="K14" s="27"/>
      <c r="L14" s="70"/>
      <c r="M14" s="70"/>
      <c r="N14" s="27"/>
      <c r="O14" s="71"/>
      <c r="P14" s="71"/>
      <c r="Q14" s="71"/>
      <c r="R14" s="71"/>
      <c r="S14" s="71"/>
      <c r="T14" s="38"/>
      <c r="U14" s="39" t="str">
        <f t="shared" ref="U14:U24" si="0">IFERROR(((T14+Q14+N14-R14)+(O14*2))/E14,"")</f>
        <v/>
      </c>
      <c r="V14" s="22">
        <v>170</v>
      </c>
      <c r="W14" s="22" t="s">
        <v>72</v>
      </c>
      <c r="X14" s="22" t="s">
        <v>79</v>
      </c>
      <c r="Y14" s="59">
        <v>2191</v>
      </c>
      <c r="Z14" s="40"/>
      <c r="AA14" s="1" t="s">
        <v>74</v>
      </c>
      <c r="AB14" s="28" t="s">
        <v>156</v>
      </c>
    </row>
    <row r="15" spans="1:28" x14ac:dyDescent="0.3">
      <c r="A15" s="1" t="s">
        <v>65</v>
      </c>
      <c r="B15" s="1" t="s">
        <v>45</v>
      </c>
      <c r="C15" s="27" t="s">
        <v>52</v>
      </c>
      <c r="D15" s="37">
        <v>13</v>
      </c>
      <c r="E15" s="70"/>
      <c r="F15" s="27">
        <v>0</v>
      </c>
      <c r="G15" s="70"/>
      <c r="H15" s="70"/>
      <c r="I15" s="70"/>
      <c r="J15" s="27">
        <v>0</v>
      </c>
      <c r="K15" s="27">
        <v>0</v>
      </c>
      <c r="L15" s="70"/>
      <c r="M15" s="70"/>
      <c r="N15" s="27">
        <f t="shared" ref="N15:N21" si="1">SUM(L15:M15)</f>
        <v>0</v>
      </c>
      <c r="O15" s="71"/>
      <c r="P15" s="71"/>
      <c r="Q15" s="71"/>
      <c r="R15" s="71"/>
      <c r="S15" s="71"/>
      <c r="T15" s="38">
        <f t="shared" ref="T15:T21" si="2">(H15*3)+((F15-H15)*2)+J15</f>
        <v>0</v>
      </c>
      <c r="U15" s="39" t="str">
        <f t="shared" si="0"/>
        <v/>
      </c>
      <c r="V15" s="22">
        <v>170</v>
      </c>
      <c r="W15" s="22" t="s">
        <v>72</v>
      </c>
      <c r="X15" s="22" t="s">
        <v>79</v>
      </c>
      <c r="Y15" s="59">
        <v>2191</v>
      </c>
      <c r="Z15" s="40"/>
      <c r="AA15" s="1" t="s">
        <v>74</v>
      </c>
      <c r="AB15" s="28" t="s">
        <v>156</v>
      </c>
    </row>
    <row r="16" spans="1:28" x14ac:dyDescent="0.3">
      <c r="A16" s="1" t="s">
        <v>65</v>
      </c>
      <c r="B16" s="1" t="s">
        <v>45</v>
      </c>
      <c r="C16" s="27" t="s">
        <v>53</v>
      </c>
      <c r="D16" s="37">
        <v>14</v>
      </c>
      <c r="E16" s="70"/>
      <c r="F16" s="27">
        <v>1</v>
      </c>
      <c r="G16" s="70"/>
      <c r="H16" s="70"/>
      <c r="I16" s="70"/>
      <c r="J16" s="27">
        <v>0</v>
      </c>
      <c r="K16" s="27">
        <v>0</v>
      </c>
      <c r="L16" s="70"/>
      <c r="M16" s="70"/>
      <c r="N16" s="27">
        <f t="shared" si="1"/>
        <v>0</v>
      </c>
      <c r="O16" s="71"/>
      <c r="P16" s="71"/>
      <c r="Q16" s="71"/>
      <c r="R16" s="71"/>
      <c r="S16" s="71"/>
      <c r="T16" s="38">
        <f t="shared" si="2"/>
        <v>2</v>
      </c>
      <c r="U16" s="39" t="str">
        <f t="shared" si="0"/>
        <v/>
      </c>
      <c r="V16" s="22">
        <v>170</v>
      </c>
      <c r="W16" s="22" t="s">
        <v>72</v>
      </c>
      <c r="X16" s="22" t="s">
        <v>79</v>
      </c>
      <c r="Y16" s="59">
        <v>2191</v>
      </c>
      <c r="Z16" s="40"/>
      <c r="AA16" s="1" t="s">
        <v>74</v>
      </c>
      <c r="AB16" s="28" t="s">
        <v>156</v>
      </c>
    </row>
    <row r="17" spans="1:28" x14ac:dyDescent="0.3">
      <c r="A17" s="1" t="s">
        <v>65</v>
      </c>
      <c r="B17" s="1" t="s">
        <v>45</v>
      </c>
      <c r="C17" s="27" t="s">
        <v>215</v>
      </c>
      <c r="D17" s="37">
        <v>10</v>
      </c>
      <c r="E17" s="70" t="s">
        <v>236</v>
      </c>
      <c r="F17" s="27"/>
      <c r="G17" s="70"/>
      <c r="H17" s="70"/>
      <c r="I17" s="70"/>
      <c r="J17" s="27"/>
      <c r="K17" s="27"/>
      <c r="L17" s="70"/>
      <c r="M17" s="70"/>
      <c r="N17" s="27"/>
      <c r="O17" s="71"/>
      <c r="P17" s="71"/>
      <c r="Q17" s="71"/>
      <c r="R17" s="71"/>
      <c r="S17" s="71"/>
      <c r="T17" s="38"/>
      <c r="U17" s="39"/>
      <c r="V17" s="22">
        <v>170</v>
      </c>
      <c r="W17" s="22" t="s">
        <v>72</v>
      </c>
      <c r="X17" s="22" t="s">
        <v>79</v>
      </c>
      <c r="Y17" s="59">
        <v>2191</v>
      </c>
      <c r="Z17" s="40"/>
      <c r="AA17" s="1" t="s">
        <v>74</v>
      </c>
      <c r="AB17" s="28" t="s">
        <v>156</v>
      </c>
    </row>
    <row r="18" spans="1:28" x14ac:dyDescent="0.3">
      <c r="A18" s="1" t="s">
        <v>65</v>
      </c>
      <c r="B18" s="1" t="s">
        <v>45</v>
      </c>
      <c r="C18" s="27" t="s">
        <v>231</v>
      </c>
      <c r="D18" s="37">
        <v>2</v>
      </c>
      <c r="E18" s="70" t="s">
        <v>236</v>
      </c>
      <c r="F18" s="27"/>
      <c r="G18" s="70"/>
      <c r="H18" s="70"/>
      <c r="I18" s="70"/>
      <c r="J18" s="27"/>
      <c r="K18" s="27"/>
      <c r="L18" s="70"/>
      <c r="M18" s="70"/>
      <c r="N18" s="27"/>
      <c r="O18" s="71"/>
      <c r="P18" s="71"/>
      <c r="Q18" s="71"/>
      <c r="R18" s="71"/>
      <c r="S18" s="71"/>
      <c r="T18" s="38"/>
      <c r="U18" s="39"/>
      <c r="V18" s="22">
        <v>170</v>
      </c>
      <c r="W18" s="22" t="s">
        <v>72</v>
      </c>
      <c r="X18" s="22" t="s">
        <v>79</v>
      </c>
      <c r="Y18" s="59">
        <v>2191</v>
      </c>
      <c r="Z18" s="40"/>
      <c r="AA18" s="1" t="s">
        <v>74</v>
      </c>
      <c r="AB18" s="28" t="s">
        <v>156</v>
      </c>
    </row>
    <row r="19" spans="1:28" x14ac:dyDescent="0.3">
      <c r="A19" s="1" t="s">
        <v>65</v>
      </c>
      <c r="B19" s="1" t="s">
        <v>45</v>
      </c>
      <c r="C19" s="27" t="s">
        <v>48</v>
      </c>
      <c r="D19" s="37">
        <v>1</v>
      </c>
      <c r="E19" s="70"/>
      <c r="F19" s="27">
        <v>8</v>
      </c>
      <c r="G19" s="70"/>
      <c r="H19" s="70"/>
      <c r="I19" s="70"/>
      <c r="J19" s="27">
        <v>3</v>
      </c>
      <c r="K19" s="27">
        <v>4</v>
      </c>
      <c r="L19" s="70"/>
      <c r="M19" s="70"/>
      <c r="N19" s="27">
        <f t="shared" si="1"/>
        <v>0</v>
      </c>
      <c r="O19" s="71"/>
      <c r="P19" s="71"/>
      <c r="Q19" s="71"/>
      <c r="R19" s="71"/>
      <c r="S19" s="71"/>
      <c r="T19" s="38">
        <f t="shared" si="2"/>
        <v>19</v>
      </c>
      <c r="U19" s="39" t="str">
        <f t="shared" si="0"/>
        <v/>
      </c>
      <c r="V19" s="22">
        <v>170</v>
      </c>
      <c r="W19" s="22" t="s">
        <v>72</v>
      </c>
      <c r="X19" s="22" t="s">
        <v>79</v>
      </c>
      <c r="Y19" s="59">
        <v>2191</v>
      </c>
      <c r="Z19" s="40"/>
      <c r="AA19" s="1" t="s">
        <v>74</v>
      </c>
      <c r="AB19" s="28" t="s">
        <v>156</v>
      </c>
    </row>
    <row r="20" spans="1:28" x14ac:dyDescent="0.3">
      <c r="A20" s="1" t="s">
        <v>65</v>
      </c>
      <c r="B20" s="1" t="s">
        <v>45</v>
      </c>
      <c r="C20" s="27" t="s">
        <v>47</v>
      </c>
      <c r="D20" s="37">
        <v>15</v>
      </c>
      <c r="E20" s="70"/>
      <c r="F20" s="27">
        <v>6</v>
      </c>
      <c r="G20" s="70"/>
      <c r="H20" s="70"/>
      <c r="I20" s="70"/>
      <c r="J20" s="27">
        <v>3</v>
      </c>
      <c r="K20" s="27">
        <v>3</v>
      </c>
      <c r="L20" s="70"/>
      <c r="M20" s="70"/>
      <c r="N20" s="27">
        <f t="shared" si="1"/>
        <v>0</v>
      </c>
      <c r="O20" s="71"/>
      <c r="P20" s="71"/>
      <c r="Q20" s="71"/>
      <c r="R20" s="71"/>
      <c r="S20" s="71"/>
      <c r="T20" s="38">
        <f t="shared" si="2"/>
        <v>15</v>
      </c>
      <c r="U20" s="39" t="str">
        <f t="shared" si="0"/>
        <v/>
      </c>
      <c r="V20" s="22">
        <v>170</v>
      </c>
      <c r="W20" s="22" t="s">
        <v>72</v>
      </c>
      <c r="X20" s="22" t="s">
        <v>79</v>
      </c>
      <c r="Y20" s="59">
        <v>2191</v>
      </c>
      <c r="Z20" s="40"/>
      <c r="AA20" s="1" t="s">
        <v>74</v>
      </c>
      <c r="AB20" s="28" t="s">
        <v>156</v>
      </c>
    </row>
    <row r="21" spans="1:28" x14ac:dyDescent="0.3">
      <c r="A21" s="1" t="s">
        <v>65</v>
      </c>
      <c r="B21" s="1" t="s">
        <v>45</v>
      </c>
      <c r="C21" s="27" t="s">
        <v>54</v>
      </c>
      <c r="D21" s="37">
        <v>21</v>
      </c>
      <c r="E21" s="27">
        <v>10</v>
      </c>
      <c r="F21" s="27">
        <v>5</v>
      </c>
      <c r="G21" s="70"/>
      <c r="H21" s="70"/>
      <c r="I21" s="70"/>
      <c r="J21" s="27">
        <v>0</v>
      </c>
      <c r="K21" s="27">
        <v>2</v>
      </c>
      <c r="L21" s="70"/>
      <c r="M21" s="70"/>
      <c r="N21" s="27">
        <f t="shared" si="1"/>
        <v>0</v>
      </c>
      <c r="O21" s="71"/>
      <c r="P21" s="71"/>
      <c r="Q21" s="71"/>
      <c r="R21" s="71"/>
      <c r="S21" s="71"/>
      <c r="T21" s="38">
        <f t="shared" si="2"/>
        <v>10</v>
      </c>
      <c r="U21" s="39">
        <f t="shared" si="0"/>
        <v>1</v>
      </c>
      <c r="V21" s="22">
        <v>170</v>
      </c>
      <c r="W21" s="22" t="s">
        <v>72</v>
      </c>
      <c r="X21" s="22" t="s">
        <v>79</v>
      </c>
      <c r="Y21" s="59">
        <v>2191</v>
      </c>
      <c r="Z21" s="40"/>
      <c r="AA21" s="1" t="s">
        <v>74</v>
      </c>
      <c r="AB21" s="28" t="s">
        <v>156</v>
      </c>
    </row>
    <row r="22" spans="1:28" x14ac:dyDescent="0.3">
      <c r="A22" s="1" t="s">
        <v>65</v>
      </c>
      <c r="B22" s="1" t="s">
        <v>45</v>
      </c>
      <c r="C22" s="27" t="s">
        <v>238</v>
      </c>
      <c r="D22" s="37">
        <v>20</v>
      </c>
      <c r="E22" s="70"/>
      <c r="F22" s="27">
        <v>6</v>
      </c>
      <c r="G22" s="70"/>
      <c r="H22" s="70"/>
      <c r="I22" s="70"/>
      <c r="J22" s="27">
        <v>5</v>
      </c>
      <c r="K22" s="27">
        <v>7</v>
      </c>
      <c r="L22" s="70"/>
      <c r="M22" s="70"/>
      <c r="N22" s="27">
        <f t="shared" ref="N22:N25" si="3">SUM(L22:M22)</f>
        <v>0</v>
      </c>
      <c r="O22" s="71"/>
      <c r="P22" s="54">
        <v>6</v>
      </c>
      <c r="Q22" s="71"/>
      <c r="R22" s="71"/>
      <c r="S22" s="71"/>
      <c r="T22" s="38">
        <f>(H22*3)+((F22-H22)*2)+J22</f>
        <v>17</v>
      </c>
      <c r="U22" s="39" t="str">
        <f t="shared" si="0"/>
        <v/>
      </c>
      <c r="V22" s="22">
        <v>170</v>
      </c>
      <c r="W22" s="22" t="s">
        <v>72</v>
      </c>
      <c r="X22" s="22" t="s">
        <v>79</v>
      </c>
      <c r="Y22" s="59">
        <v>2191</v>
      </c>
      <c r="Z22" s="40" t="s">
        <v>239</v>
      </c>
      <c r="AA22" s="1" t="s">
        <v>74</v>
      </c>
      <c r="AB22" s="28" t="s">
        <v>156</v>
      </c>
    </row>
    <row r="23" spans="1:28" x14ac:dyDescent="0.3">
      <c r="A23" s="1" t="s">
        <v>65</v>
      </c>
      <c r="B23" s="1" t="s">
        <v>45</v>
      </c>
      <c r="C23" s="27" t="s">
        <v>50</v>
      </c>
      <c r="D23" s="37">
        <v>11</v>
      </c>
      <c r="E23" s="70"/>
      <c r="F23" s="27">
        <v>0</v>
      </c>
      <c r="G23" s="70"/>
      <c r="H23" s="70"/>
      <c r="I23" s="70"/>
      <c r="J23" s="27">
        <v>0</v>
      </c>
      <c r="K23" s="27">
        <v>0</v>
      </c>
      <c r="L23" s="70"/>
      <c r="M23" s="70"/>
      <c r="N23" s="27">
        <f t="shared" si="3"/>
        <v>0</v>
      </c>
      <c r="O23" s="71"/>
      <c r="P23" s="71"/>
      <c r="Q23" s="71"/>
      <c r="R23" s="71"/>
      <c r="S23" s="71"/>
      <c r="T23" s="38">
        <f>(H23*3)+((F23-H23)*2)+J23</f>
        <v>0</v>
      </c>
      <c r="U23" s="39" t="str">
        <f t="shared" si="0"/>
        <v/>
      </c>
      <c r="V23" s="22">
        <v>170</v>
      </c>
      <c r="W23" s="22" t="s">
        <v>72</v>
      </c>
      <c r="X23" s="22" t="s">
        <v>79</v>
      </c>
      <c r="Y23" s="59">
        <v>2191</v>
      </c>
      <c r="Z23" s="40"/>
      <c r="AA23" s="1" t="s">
        <v>74</v>
      </c>
      <c r="AB23" s="28" t="s">
        <v>156</v>
      </c>
    </row>
    <row r="24" spans="1:28" x14ac:dyDescent="0.3">
      <c r="A24" s="1" t="s">
        <v>65</v>
      </c>
      <c r="B24" s="1" t="s">
        <v>45</v>
      </c>
      <c r="C24" s="27" t="s">
        <v>46</v>
      </c>
      <c r="D24" s="37">
        <v>12</v>
      </c>
      <c r="E24" s="70"/>
      <c r="F24" s="27">
        <v>5</v>
      </c>
      <c r="G24" s="70"/>
      <c r="H24" s="70"/>
      <c r="I24" s="70"/>
      <c r="J24" s="27">
        <v>3</v>
      </c>
      <c r="K24" s="27">
        <v>6</v>
      </c>
      <c r="L24" s="70"/>
      <c r="M24" s="70"/>
      <c r="N24" s="27">
        <f t="shared" si="3"/>
        <v>0</v>
      </c>
      <c r="O24" s="71"/>
      <c r="P24" s="71"/>
      <c r="Q24" s="71"/>
      <c r="R24" s="71"/>
      <c r="S24" s="71"/>
      <c r="T24" s="38">
        <f>(H24*3)+((F24-H24)*2)+J24</f>
        <v>13</v>
      </c>
      <c r="U24" s="39" t="str">
        <f t="shared" si="0"/>
        <v/>
      </c>
      <c r="V24" s="22">
        <v>170</v>
      </c>
      <c r="W24" s="22" t="s">
        <v>72</v>
      </c>
      <c r="X24" s="22" t="s">
        <v>79</v>
      </c>
      <c r="Y24" s="59">
        <v>2191</v>
      </c>
      <c r="Z24" s="40"/>
      <c r="AA24" s="1" t="s">
        <v>74</v>
      </c>
      <c r="AB24" s="28" t="s">
        <v>156</v>
      </c>
    </row>
    <row r="25" spans="1:28" x14ac:dyDescent="0.3">
      <c r="A25" s="1" t="s">
        <v>65</v>
      </c>
      <c r="B25" s="1" t="s">
        <v>45</v>
      </c>
      <c r="C25" s="54" t="s">
        <v>38</v>
      </c>
      <c r="D25" s="1"/>
      <c r="E25" s="54">
        <v>230</v>
      </c>
      <c r="F25" s="54">
        <v>1</v>
      </c>
      <c r="G25" s="54">
        <v>97</v>
      </c>
      <c r="H25" s="54"/>
      <c r="I25" s="54"/>
      <c r="J25" s="54"/>
      <c r="K25" s="54"/>
      <c r="L25" s="54"/>
      <c r="M25" s="54">
        <v>56</v>
      </c>
      <c r="N25" s="54">
        <f t="shared" si="3"/>
        <v>56</v>
      </c>
      <c r="O25" s="54"/>
      <c r="P25" s="54">
        <v>14</v>
      </c>
      <c r="Q25" s="54"/>
      <c r="R25" s="41"/>
      <c r="S25" s="41"/>
      <c r="T25" s="41"/>
      <c r="U25" s="39" t="str">
        <f t="shared" ref="U25" si="4">_xlfn.IFNA("",((T25+Q25+N25-R25)+(O25*2))/E25)</f>
        <v/>
      </c>
      <c r="V25" s="22">
        <v>170</v>
      </c>
      <c r="W25" s="22" t="s">
        <v>72</v>
      </c>
      <c r="X25" s="22" t="s">
        <v>79</v>
      </c>
      <c r="Y25" s="59">
        <v>2191</v>
      </c>
      <c r="Z25" s="40"/>
      <c r="AA25" s="1" t="s">
        <v>74</v>
      </c>
      <c r="AB25" s="28" t="s">
        <v>156</v>
      </c>
    </row>
    <row r="26" spans="1:28" x14ac:dyDescent="0.3">
      <c r="A26" s="42" t="s">
        <v>65</v>
      </c>
      <c r="B26" s="42" t="s">
        <v>45</v>
      </c>
      <c r="C26" s="43" t="s">
        <v>39</v>
      </c>
      <c r="D26" s="42"/>
      <c r="E26" s="43">
        <f t="shared" ref="E26:T26" si="5">SUM(E13:E25)</f>
        <v>240</v>
      </c>
      <c r="F26" s="43">
        <f t="shared" si="5"/>
        <v>37</v>
      </c>
      <c r="G26" s="43">
        <f t="shared" si="5"/>
        <v>97</v>
      </c>
      <c r="H26" s="43">
        <f t="shared" si="5"/>
        <v>0</v>
      </c>
      <c r="I26" s="43">
        <f t="shared" si="5"/>
        <v>0</v>
      </c>
      <c r="J26" s="43">
        <f t="shared" si="5"/>
        <v>14</v>
      </c>
      <c r="K26" s="43">
        <f t="shared" si="5"/>
        <v>22</v>
      </c>
      <c r="L26" s="43">
        <f t="shared" si="5"/>
        <v>0</v>
      </c>
      <c r="M26" s="43">
        <f t="shared" si="5"/>
        <v>56</v>
      </c>
      <c r="N26" s="43">
        <f t="shared" si="5"/>
        <v>56</v>
      </c>
      <c r="O26" s="43">
        <f t="shared" si="5"/>
        <v>0</v>
      </c>
      <c r="P26" s="43">
        <f t="shared" si="5"/>
        <v>20</v>
      </c>
      <c r="Q26" s="43">
        <f t="shared" si="5"/>
        <v>0</v>
      </c>
      <c r="R26" s="43">
        <f t="shared" si="5"/>
        <v>0</v>
      </c>
      <c r="S26" s="43">
        <f t="shared" si="5"/>
        <v>0</v>
      </c>
      <c r="T26" s="43">
        <f t="shared" si="5"/>
        <v>86</v>
      </c>
      <c r="U26" s="44">
        <f>((T26+Q26+N26-R26)+(O26*2))/E26</f>
        <v>0.59166666666666667</v>
      </c>
      <c r="V26" s="45">
        <v>170</v>
      </c>
      <c r="W26" s="45" t="s">
        <v>72</v>
      </c>
      <c r="X26" s="45" t="s">
        <v>79</v>
      </c>
      <c r="Y26" s="60">
        <v>2191</v>
      </c>
      <c r="Z26" s="46"/>
      <c r="AA26" s="42" t="s">
        <v>74</v>
      </c>
      <c r="AB26" s="62" t="s">
        <v>156</v>
      </c>
    </row>
    <row r="27" spans="1:28" x14ac:dyDescent="0.3">
      <c r="A27" s="1"/>
      <c r="B27" s="1"/>
      <c r="C27" s="1"/>
      <c r="D27" s="1"/>
      <c r="F27" s="47" t="s">
        <v>40</v>
      </c>
      <c r="G27" s="48">
        <f>F26/G26</f>
        <v>0.38144329896907214</v>
      </c>
      <c r="H27" s="27"/>
      <c r="I27" s="1"/>
      <c r="J27" s="47" t="s">
        <v>41</v>
      </c>
      <c r="K27" s="49">
        <f>J26/K26</f>
        <v>0.63636363636363635</v>
      </c>
      <c r="L27" s="1"/>
      <c r="M27" s="38" t="s">
        <v>42</v>
      </c>
      <c r="N27" s="50"/>
      <c r="P27" s="1"/>
      <c r="Q27" s="1"/>
      <c r="R27" s="1"/>
      <c r="S27" s="1"/>
      <c r="T27" s="1"/>
      <c r="U27" s="1"/>
      <c r="V27" s="22"/>
      <c r="W27" s="22"/>
      <c r="X27" s="22"/>
      <c r="Y27" s="51"/>
      <c r="Z27" s="40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1"/>
      <c r="Z28" s="40"/>
      <c r="AA28" s="1"/>
      <c r="AB28" s="1"/>
    </row>
    <row r="29" spans="1:28" x14ac:dyDescent="0.3">
      <c r="B29" s="1"/>
      <c r="C29" s="1" t="s">
        <v>237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0"/>
      <c r="Z29" s="40"/>
      <c r="AA29" s="1"/>
      <c r="AB29" s="1"/>
    </row>
    <row r="30" spans="1:28" x14ac:dyDescent="0.3">
      <c r="A30" s="1"/>
      <c r="B30" s="1"/>
      <c r="C30" s="5"/>
      <c r="V30" s="22"/>
      <c r="W30" s="22"/>
      <c r="X30" s="22"/>
      <c r="Y30" s="5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1"/>
      <c r="Z32" s="40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1"/>
      <c r="Z33" s="40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1"/>
      <c r="Z34" s="40"/>
      <c r="AA34" s="1"/>
      <c r="AB34" s="1"/>
    </row>
    <row r="35" spans="1:28" x14ac:dyDescent="0.3">
      <c r="B35" s="1"/>
      <c r="C35" s="31" t="s">
        <v>66</v>
      </c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7" t="s">
        <v>10</v>
      </c>
      <c r="U35" s="1"/>
      <c r="V35" s="34">
        <v>4</v>
      </c>
    </row>
    <row r="36" spans="1:28" x14ac:dyDescent="0.3">
      <c r="A36" s="35" t="s">
        <v>11</v>
      </c>
      <c r="B36" s="36" t="s">
        <v>12</v>
      </c>
      <c r="C36" s="37" t="s">
        <v>13</v>
      </c>
      <c r="D36" s="37" t="s">
        <v>14</v>
      </c>
      <c r="E36" s="14" t="s">
        <v>15</v>
      </c>
      <c r="F36" s="14" t="s">
        <v>16</v>
      </c>
      <c r="G36" s="14" t="s">
        <v>17</v>
      </c>
      <c r="H36" s="14" t="s">
        <v>18</v>
      </c>
      <c r="I36" s="14" t="s">
        <v>19</v>
      </c>
      <c r="J36" s="14" t="s">
        <v>20</v>
      </c>
      <c r="K36" s="14" t="s">
        <v>21</v>
      </c>
      <c r="L36" s="14" t="s">
        <v>22</v>
      </c>
      <c r="M36" s="14" t="s">
        <v>23</v>
      </c>
      <c r="N36" s="14" t="s">
        <v>24</v>
      </c>
      <c r="O36" s="14" t="s">
        <v>25</v>
      </c>
      <c r="P36" s="14" t="s">
        <v>26</v>
      </c>
      <c r="Q36" s="14" t="s">
        <v>27</v>
      </c>
      <c r="R36" s="14" t="s">
        <v>28</v>
      </c>
      <c r="S36" s="14" t="s">
        <v>29</v>
      </c>
      <c r="T36" s="14" t="s">
        <v>30</v>
      </c>
      <c r="U36" s="14" t="s">
        <v>31</v>
      </c>
      <c r="V36" s="14" t="s">
        <v>3</v>
      </c>
      <c r="W36" s="14" t="s">
        <v>32</v>
      </c>
      <c r="X36" s="14" t="s">
        <v>33</v>
      </c>
      <c r="Y36" s="14" t="s">
        <v>34</v>
      </c>
      <c r="Z36" s="14" t="s">
        <v>35</v>
      </c>
      <c r="AA36" s="14" t="s">
        <v>36</v>
      </c>
      <c r="AB36" s="14" t="s">
        <v>37</v>
      </c>
    </row>
    <row r="37" spans="1:28" x14ac:dyDescent="0.3">
      <c r="A37" s="1" t="s">
        <v>45</v>
      </c>
      <c r="B37" s="1" t="s">
        <v>65</v>
      </c>
      <c r="C37" s="27" t="s">
        <v>159</v>
      </c>
      <c r="D37" s="37">
        <v>30</v>
      </c>
      <c r="E37" s="70"/>
      <c r="F37" s="27">
        <v>14</v>
      </c>
      <c r="G37" s="27">
        <v>30</v>
      </c>
      <c r="H37" s="70"/>
      <c r="I37" s="70"/>
      <c r="J37" s="27">
        <v>3</v>
      </c>
      <c r="K37" s="27">
        <v>5</v>
      </c>
      <c r="L37" s="70"/>
      <c r="M37" s="70"/>
      <c r="N37" s="27">
        <f>SUM(L37:M37)</f>
        <v>0</v>
      </c>
      <c r="O37" s="70"/>
      <c r="P37" s="71"/>
      <c r="Q37" s="70"/>
      <c r="R37" s="70"/>
      <c r="S37" s="70"/>
      <c r="T37" s="27">
        <f>+(F37*2)+J37</f>
        <v>31</v>
      </c>
      <c r="U37" s="39" t="str">
        <f>IFERROR(((T37+Q37+N37-R37)+(O37*2))/E37,"")</f>
        <v/>
      </c>
      <c r="V37" s="22">
        <v>170</v>
      </c>
      <c r="W37" s="22" t="s">
        <v>78</v>
      </c>
      <c r="X37" s="22" t="s">
        <v>73</v>
      </c>
      <c r="Y37" s="59">
        <v>2191</v>
      </c>
      <c r="Z37" s="40" t="s">
        <v>235</v>
      </c>
      <c r="AA37" s="1" t="s">
        <v>157</v>
      </c>
      <c r="AB37" s="28" t="s">
        <v>158</v>
      </c>
    </row>
    <row r="38" spans="1:28" x14ac:dyDescent="0.3">
      <c r="A38" s="1" t="s">
        <v>45</v>
      </c>
      <c r="B38" s="1" t="s">
        <v>65</v>
      </c>
      <c r="C38" s="27" t="s">
        <v>160</v>
      </c>
      <c r="D38" s="37">
        <v>50</v>
      </c>
      <c r="E38" s="70"/>
      <c r="F38" s="27">
        <v>1</v>
      </c>
      <c r="G38" s="70"/>
      <c r="H38" s="70"/>
      <c r="I38" s="70"/>
      <c r="J38" s="27">
        <v>4</v>
      </c>
      <c r="K38" s="27">
        <v>8</v>
      </c>
      <c r="L38" s="70"/>
      <c r="M38" s="27">
        <v>11</v>
      </c>
      <c r="N38" s="27">
        <f t="shared" ref="N38:N42" si="6">SUM(L38:M38)</f>
        <v>11</v>
      </c>
      <c r="O38" s="71"/>
      <c r="P38" s="71"/>
      <c r="Q38" s="71"/>
      <c r="R38" s="71"/>
      <c r="S38" s="71"/>
      <c r="T38" s="27">
        <f t="shared" ref="T38:T47" si="7">+(F38*2)+J38</f>
        <v>6</v>
      </c>
      <c r="U38" s="39" t="str">
        <f t="shared" ref="U38:U47" si="8">IFERROR(((T38+Q38+N38-R38)+(O38*2))/E38,"")</f>
        <v/>
      </c>
      <c r="V38" s="22">
        <v>170</v>
      </c>
      <c r="W38" s="22" t="s">
        <v>78</v>
      </c>
      <c r="X38" s="22" t="s">
        <v>73</v>
      </c>
      <c r="Y38" s="59">
        <v>2191</v>
      </c>
      <c r="Z38" s="40"/>
      <c r="AA38" s="1" t="s">
        <v>157</v>
      </c>
      <c r="AB38" s="28" t="s">
        <v>158</v>
      </c>
    </row>
    <row r="39" spans="1:28" x14ac:dyDescent="0.3">
      <c r="A39" s="1" t="s">
        <v>45</v>
      </c>
      <c r="B39" s="1" t="s">
        <v>65</v>
      </c>
      <c r="C39" s="27" t="s">
        <v>161</v>
      </c>
      <c r="D39" s="37">
        <v>12</v>
      </c>
      <c r="E39" s="70"/>
      <c r="F39" s="27">
        <v>3</v>
      </c>
      <c r="G39" s="70"/>
      <c r="H39" s="70"/>
      <c r="I39" s="70"/>
      <c r="J39" s="27">
        <v>1</v>
      </c>
      <c r="K39" s="27">
        <v>2</v>
      </c>
      <c r="L39" s="70"/>
      <c r="M39" s="70"/>
      <c r="N39" s="27">
        <f t="shared" si="6"/>
        <v>0</v>
      </c>
      <c r="O39" s="71"/>
      <c r="P39" s="71"/>
      <c r="Q39" s="71"/>
      <c r="R39" s="71"/>
      <c r="S39" s="71"/>
      <c r="T39" s="27">
        <f t="shared" si="7"/>
        <v>7</v>
      </c>
      <c r="U39" s="39" t="str">
        <f t="shared" si="8"/>
        <v/>
      </c>
      <c r="V39" s="22">
        <v>170</v>
      </c>
      <c r="W39" s="22" t="s">
        <v>78</v>
      </c>
      <c r="X39" s="22" t="s">
        <v>73</v>
      </c>
      <c r="Y39" s="59">
        <v>2191</v>
      </c>
      <c r="Z39" s="40"/>
      <c r="AA39" s="1" t="s">
        <v>157</v>
      </c>
      <c r="AB39" s="28" t="s">
        <v>158</v>
      </c>
    </row>
    <row r="40" spans="1:28" x14ac:dyDescent="0.3">
      <c r="A40" s="1" t="s">
        <v>45</v>
      </c>
      <c r="B40" s="1" t="s">
        <v>65</v>
      </c>
      <c r="C40" s="27" t="s">
        <v>162</v>
      </c>
      <c r="D40" s="37">
        <v>34</v>
      </c>
      <c r="E40" s="70"/>
      <c r="F40" s="27">
        <v>3</v>
      </c>
      <c r="G40" s="70"/>
      <c r="H40" s="70"/>
      <c r="I40" s="70"/>
      <c r="J40" s="27">
        <v>0</v>
      </c>
      <c r="K40" s="27">
        <v>0</v>
      </c>
      <c r="L40" s="70"/>
      <c r="M40" s="70"/>
      <c r="N40" s="27">
        <f t="shared" si="6"/>
        <v>0</v>
      </c>
      <c r="O40" s="71"/>
      <c r="P40" s="71"/>
      <c r="Q40" s="71"/>
      <c r="R40" s="71"/>
      <c r="S40" s="71"/>
      <c r="T40" s="27">
        <f t="shared" si="7"/>
        <v>6</v>
      </c>
      <c r="U40" s="39" t="str">
        <f t="shared" si="8"/>
        <v/>
      </c>
      <c r="V40" s="22">
        <v>170</v>
      </c>
      <c r="W40" s="22" t="s">
        <v>78</v>
      </c>
      <c r="X40" s="22" t="s">
        <v>73</v>
      </c>
      <c r="Y40" s="59">
        <v>2191</v>
      </c>
      <c r="Z40" s="40"/>
      <c r="AA40" s="1" t="s">
        <v>157</v>
      </c>
      <c r="AB40" s="28" t="s">
        <v>158</v>
      </c>
    </row>
    <row r="41" spans="1:28" x14ac:dyDescent="0.3">
      <c r="A41" s="1" t="s">
        <v>45</v>
      </c>
      <c r="B41" s="1" t="s">
        <v>65</v>
      </c>
      <c r="C41" s="27" t="s">
        <v>163</v>
      </c>
      <c r="D41" s="37">
        <v>44</v>
      </c>
      <c r="E41" s="70"/>
      <c r="F41" s="27">
        <v>0</v>
      </c>
      <c r="G41" s="70"/>
      <c r="H41" s="70"/>
      <c r="I41" s="70"/>
      <c r="J41" s="27">
        <v>3</v>
      </c>
      <c r="K41" s="27">
        <v>4</v>
      </c>
      <c r="L41" s="70"/>
      <c r="M41" s="27">
        <v>12</v>
      </c>
      <c r="N41" s="27">
        <f t="shared" si="6"/>
        <v>12</v>
      </c>
      <c r="O41" s="71"/>
      <c r="P41" s="71"/>
      <c r="Q41" s="71"/>
      <c r="R41" s="71"/>
      <c r="S41" s="71"/>
      <c r="T41" s="27">
        <f t="shared" si="7"/>
        <v>3</v>
      </c>
      <c r="U41" s="39" t="str">
        <f t="shared" si="8"/>
        <v/>
      </c>
      <c r="V41" s="22">
        <v>170</v>
      </c>
      <c r="W41" s="22" t="s">
        <v>78</v>
      </c>
      <c r="X41" s="22" t="s">
        <v>73</v>
      </c>
      <c r="Y41" s="59">
        <v>2191</v>
      </c>
      <c r="Z41" s="40"/>
      <c r="AA41" s="1" t="s">
        <v>157</v>
      </c>
      <c r="AB41" s="28" t="s">
        <v>158</v>
      </c>
    </row>
    <row r="42" spans="1:28" x14ac:dyDescent="0.3">
      <c r="A42" s="1" t="s">
        <v>45</v>
      </c>
      <c r="B42" s="1" t="s">
        <v>65</v>
      </c>
      <c r="C42" s="27" t="s">
        <v>164</v>
      </c>
      <c r="D42" s="37">
        <v>52</v>
      </c>
      <c r="E42" s="27">
        <v>8</v>
      </c>
      <c r="F42" s="27">
        <v>6</v>
      </c>
      <c r="G42" s="70" t="s">
        <v>263</v>
      </c>
      <c r="H42" s="70"/>
      <c r="I42" s="70"/>
      <c r="J42" s="27">
        <v>2</v>
      </c>
      <c r="K42" s="27">
        <v>2</v>
      </c>
      <c r="L42" s="70"/>
      <c r="M42" s="27">
        <v>9</v>
      </c>
      <c r="N42" s="27">
        <f t="shared" si="6"/>
        <v>9</v>
      </c>
      <c r="O42" s="71"/>
      <c r="P42" s="71"/>
      <c r="Q42" s="71"/>
      <c r="R42" s="71"/>
      <c r="S42" s="71"/>
      <c r="T42" s="27">
        <f t="shared" si="7"/>
        <v>14</v>
      </c>
      <c r="U42" s="39">
        <f t="shared" si="8"/>
        <v>2.875</v>
      </c>
      <c r="V42" s="22">
        <v>170</v>
      </c>
      <c r="W42" s="22" t="s">
        <v>78</v>
      </c>
      <c r="X42" s="22" t="s">
        <v>73</v>
      </c>
      <c r="Y42" s="59">
        <v>2191</v>
      </c>
      <c r="Z42" s="40"/>
      <c r="AA42" s="1" t="s">
        <v>157</v>
      </c>
      <c r="AB42" s="28" t="s">
        <v>158</v>
      </c>
    </row>
    <row r="43" spans="1:28" x14ac:dyDescent="0.3">
      <c r="A43" s="1" t="s">
        <v>45</v>
      </c>
      <c r="B43" s="1" t="s">
        <v>65</v>
      </c>
      <c r="C43" s="27" t="s">
        <v>165</v>
      </c>
      <c r="D43" s="37">
        <v>32</v>
      </c>
      <c r="E43" s="70"/>
      <c r="F43" s="27">
        <v>2</v>
      </c>
      <c r="G43" s="70"/>
      <c r="H43" s="70"/>
      <c r="I43" s="70"/>
      <c r="J43" s="27">
        <v>0</v>
      </c>
      <c r="K43" s="27">
        <v>0</v>
      </c>
      <c r="L43" s="70"/>
      <c r="M43" s="70"/>
      <c r="N43" s="27">
        <f t="shared" ref="N43:N48" si="9">SUM(L43:M43)</f>
        <v>0</v>
      </c>
      <c r="O43" s="71"/>
      <c r="P43" s="71"/>
      <c r="Q43" s="71"/>
      <c r="R43" s="71"/>
      <c r="S43" s="71"/>
      <c r="T43" s="27">
        <f t="shared" si="7"/>
        <v>4</v>
      </c>
      <c r="U43" s="39" t="str">
        <f t="shared" si="8"/>
        <v/>
      </c>
      <c r="V43" s="22">
        <v>170</v>
      </c>
      <c r="W43" s="22" t="s">
        <v>78</v>
      </c>
      <c r="X43" s="22" t="s">
        <v>73</v>
      </c>
      <c r="Y43" s="59">
        <v>2191</v>
      </c>
      <c r="Z43" s="40"/>
      <c r="AA43" s="1" t="s">
        <v>157</v>
      </c>
      <c r="AB43" s="28" t="s">
        <v>158</v>
      </c>
    </row>
    <row r="44" spans="1:28" x14ac:dyDescent="0.3">
      <c r="A44" s="1" t="s">
        <v>45</v>
      </c>
      <c r="B44" s="1" t="s">
        <v>65</v>
      </c>
      <c r="C44" s="27" t="s">
        <v>166</v>
      </c>
      <c r="D44" s="37">
        <v>20</v>
      </c>
      <c r="E44" s="27">
        <v>8</v>
      </c>
      <c r="F44" s="27">
        <v>3</v>
      </c>
      <c r="G44" s="70" t="s">
        <v>263</v>
      </c>
      <c r="H44" s="70"/>
      <c r="I44" s="70"/>
      <c r="J44" s="27">
        <v>0</v>
      </c>
      <c r="K44" s="27">
        <v>0</v>
      </c>
      <c r="L44" s="70"/>
      <c r="M44" s="70"/>
      <c r="N44" s="27">
        <f t="shared" si="9"/>
        <v>0</v>
      </c>
      <c r="O44" s="71"/>
      <c r="P44" s="71"/>
      <c r="Q44" s="71"/>
      <c r="R44" s="71"/>
      <c r="S44" s="71"/>
      <c r="T44" s="27">
        <f t="shared" si="7"/>
        <v>6</v>
      </c>
      <c r="U44" s="39">
        <f t="shared" si="8"/>
        <v>0.75</v>
      </c>
      <c r="V44" s="22">
        <v>170</v>
      </c>
      <c r="W44" s="22" t="s">
        <v>78</v>
      </c>
      <c r="X44" s="22" t="s">
        <v>73</v>
      </c>
      <c r="Y44" s="59">
        <v>2191</v>
      </c>
      <c r="Z44" s="40"/>
      <c r="AA44" s="1" t="s">
        <v>157</v>
      </c>
      <c r="AB44" s="28" t="s">
        <v>158</v>
      </c>
    </row>
    <row r="45" spans="1:28" x14ac:dyDescent="0.3">
      <c r="A45" s="1" t="s">
        <v>45</v>
      </c>
      <c r="B45" s="1" t="s">
        <v>65</v>
      </c>
      <c r="C45" s="27" t="s">
        <v>167</v>
      </c>
      <c r="D45" s="37">
        <v>40</v>
      </c>
      <c r="E45" s="70"/>
      <c r="F45" s="27">
        <v>2</v>
      </c>
      <c r="G45" s="70"/>
      <c r="H45" s="70"/>
      <c r="I45" s="70"/>
      <c r="J45" s="27">
        <v>0</v>
      </c>
      <c r="K45" s="27">
        <v>0</v>
      </c>
      <c r="L45" s="70"/>
      <c r="M45" s="70"/>
      <c r="N45" s="27">
        <f t="shared" si="9"/>
        <v>0</v>
      </c>
      <c r="O45" s="71"/>
      <c r="P45" s="71"/>
      <c r="Q45" s="71"/>
      <c r="R45" s="71"/>
      <c r="S45" s="71"/>
      <c r="T45" s="27">
        <f t="shared" si="7"/>
        <v>4</v>
      </c>
      <c r="U45" s="39" t="str">
        <f t="shared" si="8"/>
        <v/>
      </c>
      <c r="V45" s="22">
        <v>170</v>
      </c>
      <c r="W45" s="22" t="s">
        <v>78</v>
      </c>
      <c r="X45" s="22" t="s">
        <v>73</v>
      </c>
      <c r="Y45" s="59">
        <v>2191</v>
      </c>
      <c r="Z45" s="40"/>
      <c r="AA45" s="1" t="s">
        <v>157</v>
      </c>
      <c r="AB45" s="28" t="s">
        <v>158</v>
      </c>
    </row>
    <row r="46" spans="1:28" x14ac:dyDescent="0.3">
      <c r="A46" s="1" t="s">
        <v>45</v>
      </c>
      <c r="B46" s="1" t="s">
        <v>65</v>
      </c>
      <c r="C46" s="27" t="s">
        <v>168</v>
      </c>
      <c r="D46" s="37">
        <v>10</v>
      </c>
      <c r="E46" s="27">
        <v>8</v>
      </c>
      <c r="F46" s="27">
        <v>7</v>
      </c>
      <c r="G46" s="27">
        <v>8</v>
      </c>
      <c r="H46" s="70" t="s">
        <v>263</v>
      </c>
      <c r="I46" s="70"/>
      <c r="J46" s="27">
        <v>2</v>
      </c>
      <c r="K46" s="27">
        <v>2</v>
      </c>
      <c r="L46" s="70"/>
      <c r="M46" s="70"/>
      <c r="N46" s="27">
        <f t="shared" si="9"/>
        <v>0</v>
      </c>
      <c r="O46" s="71"/>
      <c r="P46" s="71"/>
      <c r="Q46" s="71"/>
      <c r="R46" s="71"/>
      <c r="S46" s="71"/>
      <c r="T46" s="27">
        <f t="shared" si="7"/>
        <v>16</v>
      </c>
      <c r="U46" s="39">
        <f t="shared" si="8"/>
        <v>2</v>
      </c>
      <c r="V46" s="22">
        <v>170</v>
      </c>
      <c r="W46" s="22" t="s">
        <v>78</v>
      </c>
      <c r="X46" s="22" t="s">
        <v>73</v>
      </c>
      <c r="Y46" s="59">
        <v>2191</v>
      </c>
      <c r="Z46" s="40"/>
      <c r="AA46" s="1" t="s">
        <v>157</v>
      </c>
      <c r="AB46" s="28" t="s">
        <v>158</v>
      </c>
    </row>
    <row r="47" spans="1:28" x14ac:dyDescent="0.3">
      <c r="A47" s="1" t="s">
        <v>45</v>
      </c>
      <c r="B47" s="1" t="s">
        <v>65</v>
      </c>
      <c r="C47" s="27" t="s">
        <v>221</v>
      </c>
      <c r="D47" s="37">
        <v>14</v>
      </c>
      <c r="E47" s="70"/>
      <c r="F47" s="27">
        <v>0</v>
      </c>
      <c r="G47" s="70"/>
      <c r="H47" s="70"/>
      <c r="I47" s="70"/>
      <c r="J47" s="27">
        <v>0</v>
      </c>
      <c r="K47" s="27">
        <v>0</v>
      </c>
      <c r="L47" s="70"/>
      <c r="M47" s="70"/>
      <c r="N47" s="27">
        <f t="shared" si="9"/>
        <v>0</v>
      </c>
      <c r="O47" s="71"/>
      <c r="P47" s="71"/>
      <c r="Q47" s="71"/>
      <c r="R47" s="71"/>
      <c r="S47" s="71"/>
      <c r="T47" s="27">
        <f t="shared" si="7"/>
        <v>0</v>
      </c>
      <c r="U47" s="39" t="str">
        <f t="shared" si="8"/>
        <v/>
      </c>
      <c r="V47" s="22">
        <v>170</v>
      </c>
      <c r="W47" s="22" t="s">
        <v>78</v>
      </c>
      <c r="X47" s="22" t="s">
        <v>73</v>
      </c>
      <c r="Y47" s="59">
        <v>2191</v>
      </c>
      <c r="Z47" s="40"/>
      <c r="AA47" s="1" t="s">
        <v>157</v>
      </c>
      <c r="AB47" s="28" t="s">
        <v>158</v>
      </c>
    </row>
    <row r="48" spans="1:28" x14ac:dyDescent="0.3">
      <c r="A48" s="1" t="s">
        <v>45</v>
      </c>
      <c r="B48" s="1" t="s">
        <v>65</v>
      </c>
      <c r="C48" s="54" t="s">
        <v>38</v>
      </c>
      <c r="D48" s="1"/>
      <c r="E48" s="54">
        <v>216</v>
      </c>
      <c r="F48" s="54"/>
      <c r="G48" s="54">
        <v>50</v>
      </c>
      <c r="H48" s="54"/>
      <c r="I48" s="54"/>
      <c r="J48" s="54"/>
      <c r="K48" s="54"/>
      <c r="L48" s="54"/>
      <c r="M48" s="54">
        <v>22</v>
      </c>
      <c r="N48" s="54">
        <f t="shared" si="9"/>
        <v>22</v>
      </c>
      <c r="O48" s="54"/>
      <c r="P48" s="54">
        <v>21</v>
      </c>
      <c r="Q48" s="41"/>
      <c r="R48" s="41"/>
      <c r="S48" s="41"/>
      <c r="T48" s="27"/>
      <c r="U48" s="39" t="str">
        <f t="shared" ref="U48" si="10">_xlfn.IFNA("",((T48+Q48+N48-R48)+(O48*2))/E48)</f>
        <v/>
      </c>
      <c r="V48" s="22">
        <v>170</v>
      </c>
      <c r="W48" s="22" t="s">
        <v>78</v>
      </c>
      <c r="X48" s="22" t="s">
        <v>73</v>
      </c>
      <c r="Y48" s="59">
        <v>2191</v>
      </c>
      <c r="Z48" s="40"/>
      <c r="AA48" s="1" t="s">
        <v>157</v>
      </c>
      <c r="AB48" s="28" t="s">
        <v>158</v>
      </c>
    </row>
    <row r="49" spans="1:28" x14ac:dyDescent="0.3">
      <c r="A49" s="42" t="s">
        <v>45</v>
      </c>
      <c r="B49" s="42" t="s">
        <v>65</v>
      </c>
      <c r="C49" s="43" t="s">
        <v>39</v>
      </c>
      <c r="D49" s="42"/>
      <c r="E49" s="43">
        <f t="shared" ref="E49:T49" si="11">SUM(E37:E48)</f>
        <v>240</v>
      </c>
      <c r="F49" s="43">
        <f t="shared" si="11"/>
        <v>41</v>
      </c>
      <c r="G49" s="43">
        <f t="shared" si="11"/>
        <v>88</v>
      </c>
      <c r="H49" s="43">
        <f t="shared" si="11"/>
        <v>0</v>
      </c>
      <c r="I49" s="43">
        <f t="shared" si="11"/>
        <v>0</v>
      </c>
      <c r="J49" s="43">
        <f t="shared" si="11"/>
        <v>15</v>
      </c>
      <c r="K49" s="43">
        <f t="shared" si="11"/>
        <v>23</v>
      </c>
      <c r="L49" s="43">
        <f t="shared" si="11"/>
        <v>0</v>
      </c>
      <c r="M49" s="43">
        <f t="shared" si="11"/>
        <v>54</v>
      </c>
      <c r="N49" s="43">
        <f t="shared" si="11"/>
        <v>54</v>
      </c>
      <c r="O49" s="43">
        <f t="shared" si="11"/>
        <v>0</v>
      </c>
      <c r="P49" s="43">
        <f t="shared" si="11"/>
        <v>21</v>
      </c>
      <c r="Q49" s="43">
        <f t="shared" si="11"/>
        <v>0</v>
      </c>
      <c r="R49" s="43">
        <f t="shared" si="11"/>
        <v>0</v>
      </c>
      <c r="S49" s="43">
        <f t="shared" si="11"/>
        <v>0</v>
      </c>
      <c r="T49" s="43">
        <f t="shared" si="11"/>
        <v>97</v>
      </c>
      <c r="U49" s="44">
        <f>((T49+Q49+N49-R49)+(O49*2))/E49</f>
        <v>0.62916666666666665</v>
      </c>
      <c r="V49" s="45">
        <v>170</v>
      </c>
      <c r="W49" s="45" t="s">
        <v>78</v>
      </c>
      <c r="X49" s="45" t="s">
        <v>73</v>
      </c>
      <c r="Y49" s="60">
        <v>2191</v>
      </c>
      <c r="Z49" s="46"/>
      <c r="AA49" s="42" t="s">
        <v>157</v>
      </c>
      <c r="AB49" s="62" t="s">
        <v>158</v>
      </c>
    </row>
    <row r="50" spans="1:28" x14ac:dyDescent="0.3">
      <c r="A50" s="1"/>
      <c r="B50" s="1"/>
      <c r="C50" s="1"/>
      <c r="D50" s="1"/>
      <c r="F50" s="47" t="s">
        <v>40</v>
      </c>
      <c r="G50" s="48">
        <f>F49/G49</f>
        <v>0.46590909090909088</v>
      </c>
      <c r="H50" s="27"/>
      <c r="I50" s="1"/>
      <c r="J50" s="47" t="s">
        <v>41</v>
      </c>
      <c r="K50" s="49">
        <f>J49/K49</f>
        <v>0.65217391304347827</v>
      </c>
      <c r="L50" s="1"/>
      <c r="M50" s="38" t="s">
        <v>42</v>
      </c>
      <c r="N50" s="50"/>
      <c r="P50" s="1"/>
      <c r="Q50" s="1"/>
      <c r="R50" s="1"/>
      <c r="S50" s="1"/>
      <c r="T50" s="1"/>
      <c r="U50" s="1"/>
      <c r="V50" s="22"/>
      <c r="W50" s="22"/>
      <c r="X50" s="22"/>
      <c r="Y50" s="51"/>
      <c r="Z50" s="40"/>
      <c r="AA50" s="1"/>
      <c r="AB50" s="1"/>
    </row>
    <row r="51" spans="1:28" x14ac:dyDescent="0.3">
      <c r="A51" s="1"/>
      <c r="B51" s="1"/>
      <c r="C51" s="5" t="s">
        <v>43</v>
      </c>
      <c r="V51" s="22"/>
      <c r="W51" s="22"/>
      <c r="X51" s="22"/>
      <c r="Y51" s="51"/>
      <c r="Z51" s="40"/>
      <c r="AA51" s="1"/>
      <c r="AB51" s="1"/>
    </row>
    <row r="52" spans="1:28" x14ac:dyDescent="0.3">
      <c r="A52" s="1"/>
      <c r="B52" s="1"/>
      <c r="C52" s="1" t="s">
        <v>222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1"/>
      <c r="Z52" s="40"/>
      <c r="AA52" s="1"/>
      <c r="AB52" s="1"/>
    </row>
    <row r="53" spans="1:28" x14ac:dyDescent="0.3">
      <c r="A53" s="1"/>
      <c r="B53" s="1"/>
      <c r="C53" s="1" t="s">
        <v>237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2"/>
      <c r="W53" s="22"/>
      <c r="X53" s="22"/>
      <c r="Y53" s="51"/>
      <c r="Z53" s="40"/>
      <c r="AA53" s="1"/>
      <c r="AB53" s="1"/>
    </row>
    <row r="54" spans="1:28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2"/>
      <c r="W54" s="22"/>
      <c r="X54" s="22"/>
      <c r="Y54" s="51"/>
      <c r="Z54" s="40"/>
      <c r="AA54" s="1"/>
      <c r="AB54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AAC26-3473-4C6E-85FA-9393EA6BBC7A}">
  <sheetPr>
    <tabColor rgb="FFFF0000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A1" t="s">
        <v>272</v>
      </c>
      <c r="Z1" s="56" t="s">
        <v>243</v>
      </c>
    </row>
    <row r="2" spans="1:28" x14ac:dyDescent="0.3">
      <c r="B2" s="1"/>
      <c r="C2" s="2" t="s">
        <v>44</v>
      </c>
      <c r="D2" s="3" t="s">
        <v>71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138</v>
      </c>
      <c r="D4" s="7" t="s">
        <v>4</v>
      </c>
      <c r="E4" s="8"/>
      <c r="F4" s="5"/>
      <c r="G4" s="1"/>
      <c r="J4" s="15" t="s">
        <v>169</v>
      </c>
      <c r="K4" s="16" t="s">
        <v>44</v>
      </c>
      <c r="L4" s="17"/>
      <c r="M4" s="18"/>
      <c r="N4" s="19">
        <v>11</v>
      </c>
      <c r="O4" s="19">
        <v>31</v>
      </c>
      <c r="P4" s="19">
        <v>19</v>
      </c>
      <c r="Q4" s="19">
        <v>23</v>
      </c>
      <c r="R4" s="20"/>
      <c r="S4" s="21">
        <f>SUM(N4:R4)</f>
        <v>84</v>
      </c>
      <c r="T4" s="22">
        <v>176</v>
      </c>
    </row>
    <row r="5" spans="1:28" x14ac:dyDescent="0.3">
      <c r="B5" s="1"/>
      <c r="C5" s="6" t="s">
        <v>278</v>
      </c>
      <c r="D5" s="7" t="s">
        <v>5</v>
      </c>
      <c r="E5" s="1"/>
      <c r="F5" s="1"/>
      <c r="G5" s="1"/>
      <c r="J5" s="15" t="s">
        <v>170</v>
      </c>
      <c r="K5" s="16" t="s">
        <v>58</v>
      </c>
      <c r="L5" s="17"/>
      <c r="M5" s="18"/>
      <c r="N5" s="19">
        <v>20</v>
      </c>
      <c r="O5" s="19">
        <v>13</v>
      </c>
      <c r="P5" s="19">
        <v>21</v>
      </c>
      <c r="Q5" s="19">
        <v>33</v>
      </c>
      <c r="R5" s="19"/>
      <c r="S5" s="21">
        <f>SUM(N5:R5)</f>
        <v>87</v>
      </c>
      <c r="T5" s="22">
        <v>176</v>
      </c>
      <c r="U5" s="1"/>
      <c r="V5" s="1"/>
      <c r="W5" s="1"/>
    </row>
    <row r="6" spans="1:28" x14ac:dyDescent="0.3">
      <c r="C6" s="23">
        <v>1500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57"/>
      <c r="D7" s="7" t="s">
        <v>7</v>
      </c>
      <c r="G7" s="1"/>
      <c r="S7" s="1"/>
      <c r="T7" s="25" t="s">
        <v>8</v>
      </c>
      <c r="U7" s="1"/>
      <c r="V7" s="26">
        <v>176</v>
      </c>
      <c r="W7" s="1"/>
    </row>
    <row r="8" spans="1:28" x14ac:dyDescent="0.3">
      <c r="B8" s="1"/>
      <c r="C8" s="5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5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44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10</v>
      </c>
      <c r="U11" s="1"/>
      <c r="V11" s="34">
        <v>7</v>
      </c>
    </row>
    <row r="12" spans="1:28" x14ac:dyDescent="0.3">
      <c r="A12" s="35" t="s">
        <v>11</v>
      </c>
      <c r="B12" s="36" t="s">
        <v>12</v>
      </c>
      <c r="C12" s="37" t="s">
        <v>13</v>
      </c>
      <c r="D12" s="37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57</v>
      </c>
      <c r="B13" s="1" t="s">
        <v>45</v>
      </c>
      <c r="C13" s="27" t="s">
        <v>49</v>
      </c>
      <c r="D13" s="37">
        <v>4</v>
      </c>
      <c r="E13" s="70"/>
      <c r="F13" s="27">
        <v>3</v>
      </c>
      <c r="G13" s="70"/>
      <c r="H13" s="70"/>
      <c r="I13" s="70"/>
      <c r="J13" s="27">
        <v>1</v>
      </c>
      <c r="K13" s="70"/>
      <c r="L13" s="70"/>
      <c r="M13" s="70"/>
      <c r="N13" s="27">
        <f>SUM(L13:M13)</f>
        <v>0</v>
      </c>
      <c r="O13" s="70"/>
      <c r="P13" s="71"/>
      <c r="Q13" s="70"/>
      <c r="R13" s="70"/>
      <c r="S13" s="70"/>
      <c r="T13" s="27">
        <f>(H13*3)+((F13-H13)*2)+J13</f>
        <v>7</v>
      </c>
      <c r="U13" s="39" t="str">
        <f>IFERROR(((T13+Q13+N13-R13)+(O13*2))/E13,"")</f>
        <v/>
      </c>
      <c r="V13" s="22">
        <v>176</v>
      </c>
      <c r="W13" s="22" t="s">
        <v>78</v>
      </c>
      <c r="X13" s="22" t="s">
        <v>171</v>
      </c>
      <c r="Y13" s="59">
        <v>1500</v>
      </c>
      <c r="Z13" s="40"/>
      <c r="AA13" s="1" t="s">
        <v>74</v>
      </c>
      <c r="AB13" s="28" t="s">
        <v>172</v>
      </c>
    </row>
    <row r="14" spans="1:28" x14ac:dyDescent="0.3">
      <c r="A14" s="1" t="s">
        <v>57</v>
      </c>
      <c r="B14" s="1" t="s">
        <v>45</v>
      </c>
      <c r="C14" s="27" t="s">
        <v>51</v>
      </c>
      <c r="D14" s="37">
        <v>5</v>
      </c>
      <c r="E14" s="70"/>
      <c r="F14" s="27">
        <v>4</v>
      </c>
      <c r="G14" s="70"/>
      <c r="H14" s="70"/>
      <c r="I14" s="70"/>
      <c r="J14" s="27">
        <v>0</v>
      </c>
      <c r="K14" s="70"/>
      <c r="L14" s="70"/>
      <c r="M14" s="70"/>
      <c r="N14" s="27">
        <f t="shared" ref="N14:N20" si="0">SUM(L14:M14)</f>
        <v>0</v>
      </c>
      <c r="O14" s="71"/>
      <c r="P14" s="71"/>
      <c r="Q14" s="71"/>
      <c r="R14" s="71"/>
      <c r="S14" s="71"/>
      <c r="T14" s="38">
        <f t="shared" ref="T14:T20" si="1">(H14*3)+((F14-H14)*2)+J14</f>
        <v>8</v>
      </c>
      <c r="U14" s="39" t="str">
        <f t="shared" ref="U14:U23" si="2">IFERROR(((T14+Q14+N14-R14)+(O14*2))/E14,"")</f>
        <v/>
      </c>
      <c r="V14" s="22">
        <v>176</v>
      </c>
      <c r="W14" s="22" t="s">
        <v>78</v>
      </c>
      <c r="X14" s="22" t="s">
        <v>171</v>
      </c>
      <c r="Y14" s="59">
        <v>1500</v>
      </c>
      <c r="Z14" s="40"/>
      <c r="AA14" s="1" t="s">
        <v>74</v>
      </c>
      <c r="AB14" s="28" t="s">
        <v>172</v>
      </c>
    </row>
    <row r="15" spans="1:28" x14ac:dyDescent="0.3">
      <c r="A15" s="1" t="s">
        <v>57</v>
      </c>
      <c r="B15" s="1" t="s">
        <v>45</v>
      </c>
      <c r="C15" s="27" t="s">
        <v>52</v>
      </c>
      <c r="D15" s="37">
        <v>13</v>
      </c>
      <c r="E15" s="70" t="s">
        <v>246</v>
      </c>
      <c r="F15" s="27"/>
      <c r="G15" s="70"/>
      <c r="H15" s="70"/>
      <c r="I15" s="70"/>
      <c r="J15" s="27"/>
      <c r="K15" s="70"/>
      <c r="L15" s="70"/>
      <c r="M15" s="70"/>
      <c r="N15" s="27"/>
      <c r="O15" s="71"/>
      <c r="P15" s="71"/>
      <c r="Q15" s="71"/>
      <c r="R15" s="71"/>
      <c r="S15" s="71"/>
      <c r="T15" s="38"/>
      <c r="U15" s="39" t="str">
        <f t="shared" si="2"/>
        <v/>
      </c>
      <c r="V15" s="22">
        <v>176</v>
      </c>
      <c r="W15" s="22" t="s">
        <v>78</v>
      </c>
      <c r="X15" s="22" t="s">
        <v>171</v>
      </c>
      <c r="Y15" s="59">
        <v>1500</v>
      </c>
      <c r="Z15" s="40"/>
      <c r="AA15" s="1" t="s">
        <v>74</v>
      </c>
      <c r="AB15" s="28" t="s">
        <v>172</v>
      </c>
    </row>
    <row r="16" spans="1:28" x14ac:dyDescent="0.3">
      <c r="A16" s="1" t="s">
        <v>57</v>
      </c>
      <c r="B16" s="1" t="s">
        <v>45</v>
      </c>
      <c r="C16" s="27" t="s">
        <v>53</v>
      </c>
      <c r="D16" s="37">
        <v>14</v>
      </c>
      <c r="E16" s="70"/>
      <c r="F16" s="27">
        <v>0</v>
      </c>
      <c r="G16" s="70"/>
      <c r="H16" s="70"/>
      <c r="I16" s="70"/>
      <c r="J16" s="27">
        <v>0</v>
      </c>
      <c r="K16" s="70"/>
      <c r="L16" s="70"/>
      <c r="M16" s="70"/>
      <c r="N16" s="27">
        <f t="shared" si="0"/>
        <v>0</v>
      </c>
      <c r="O16" s="71"/>
      <c r="P16" s="71"/>
      <c r="Q16" s="71"/>
      <c r="R16" s="71"/>
      <c r="S16" s="71"/>
      <c r="T16" s="38">
        <f t="shared" si="1"/>
        <v>0</v>
      </c>
      <c r="U16" s="39" t="str">
        <f t="shared" si="2"/>
        <v/>
      </c>
      <c r="V16" s="22">
        <v>176</v>
      </c>
      <c r="W16" s="22" t="s">
        <v>78</v>
      </c>
      <c r="X16" s="22" t="s">
        <v>171</v>
      </c>
      <c r="Y16" s="59">
        <v>1500</v>
      </c>
      <c r="Z16" s="40"/>
      <c r="AA16" s="1" t="s">
        <v>74</v>
      </c>
      <c r="AB16" s="28" t="s">
        <v>172</v>
      </c>
    </row>
    <row r="17" spans="1:28" x14ac:dyDescent="0.3">
      <c r="A17" s="1" t="s">
        <v>57</v>
      </c>
      <c r="B17" s="1" t="s">
        <v>45</v>
      </c>
      <c r="C17" s="27" t="s">
        <v>215</v>
      </c>
      <c r="D17" s="37">
        <v>10</v>
      </c>
      <c r="E17" s="70" t="s">
        <v>236</v>
      </c>
      <c r="F17" s="27"/>
      <c r="G17" s="70"/>
      <c r="H17" s="70"/>
      <c r="I17" s="70"/>
      <c r="J17" s="27"/>
      <c r="K17" s="70"/>
      <c r="L17" s="70"/>
      <c r="M17" s="70"/>
      <c r="N17" s="27"/>
      <c r="O17" s="71"/>
      <c r="P17" s="71"/>
      <c r="Q17" s="71"/>
      <c r="R17" s="71"/>
      <c r="S17" s="71"/>
      <c r="T17" s="38"/>
      <c r="U17" s="39"/>
      <c r="V17" s="22">
        <v>176</v>
      </c>
      <c r="W17" s="22" t="s">
        <v>78</v>
      </c>
      <c r="X17" s="22" t="s">
        <v>171</v>
      </c>
      <c r="Y17" s="59">
        <v>1500</v>
      </c>
      <c r="Z17" s="40"/>
      <c r="AA17" s="1" t="s">
        <v>74</v>
      </c>
      <c r="AB17" s="28" t="s">
        <v>172</v>
      </c>
    </row>
    <row r="18" spans="1:28" x14ac:dyDescent="0.3">
      <c r="A18" s="1" t="s">
        <v>57</v>
      </c>
      <c r="B18" s="1" t="s">
        <v>45</v>
      </c>
      <c r="C18" s="27" t="s">
        <v>48</v>
      </c>
      <c r="D18" s="37">
        <v>1</v>
      </c>
      <c r="E18" s="70"/>
      <c r="F18" s="27">
        <v>8</v>
      </c>
      <c r="G18" s="70"/>
      <c r="H18" s="70"/>
      <c r="I18" s="70"/>
      <c r="J18" s="27">
        <v>0</v>
      </c>
      <c r="K18" s="70"/>
      <c r="L18" s="70"/>
      <c r="M18" s="70"/>
      <c r="N18" s="27">
        <f t="shared" si="0"/>
        <v>0</v>
      </c>
      <c r="O18" s="71"/>
      <c r="P18" s="71"/>
      <c r="Q18" s="71"/>
      <c r="R18" s="71"/>
      <c r="S18" s="71"/>
      <c r="T18" s="38">
        <f t="shared" si="1"/>
        <v>16</v>
      </c>
      <c r="U18" s="39" t="str">
        <f t="shared" si="2"/>
        <v/>
      </c>
      <c r="V18" s="22">
        <v>176</v>
      </c>
      <c r="W18" s="22" t="s">
        <v>78</v>
      </c>
      <c r="X18" s="22" t="s">
        <v>171</v>
      </c>
      <c r="Y18" s="59">
        <v>1500</v>
      </c>
      <c r="Z18" s="40"/>
      <c r="AA18" s="1" t="s">
        <v>74</v>
      </c>
      <c r="AB18" s="28" t="s">
        <v>172</v>
      </c>
    </row>
    <row r="19" spans="1:28" x14ac:dyDescent="0.3">
      <c r="A19" s="1" t="s">
        <v>57</v>
      </c>
      <c r="B19" s="1" t="s">
        <v>45</v>
      </c>
      <c r="C19" s="27" t="s">
        <v>47</v>
      </c>
      <c r="D19" s="37">
        <v>15</v>
      </c>
      <c r="E19" s="70"/>
      <c r="F19" s="27">
        <v>4</v>
      </c>
      <c r="G19" s="70"/>
      <c r="H19" s="70"/>
      <c r="I19" s="70"/>
      <c r="J19" s="27">
        <v>2</v>
      </c>
      <c r="K19" s="70"/>
      <c r="L19" s="70"/>
      <c r="M19" s="70"/>
      <c r="N19" s="27">
        <f t="shared" si="0"/>
        <v>0</v>
      </c>
      <c r="O19" s="71"/>
      <c r="P19" s="71"/>
      <c r="Q19" s="71"/>
      <c r="R19" s="71"/>
      <c r="S19" s="71"/>
      <c r="T19" s="38">
        <f t="shared" si="1"/>
        <v>10</v>
      </c>
      <c r="U19" s="39" t="str">
        <f t="shared" si="2"/>
        <v/>
      </c>
      <c r="V19" s="22">
        <v>176</v>
      </c>
      <c r="W19" s="22" t="s">
        <v>78</v>
      </c>
      <c r="X19" s="22" t="s">
        <v>171</v>
      </c>
      <c r="Y19" s="59">
        <v>1500</v>
      </c>
      <c r="Z19" s="40"/>
      <c r="AA19" s="1" t="s">
        <v>74</v>
      </c>
      <c r="AB19" s="28" t="s">
        <v>172</v>
      </c>
    </row>
    <row r="20" spans="1:28" x14ac:dyDescent="0.3">
      <c r="A20" s="1" t="s">
        <v>57</v>
      </c>
      <c r="B20" s="1" t="s">
        <v>45</v>
      </c>
      <c r="C20" s="27" t="s">
        <v>54</v>
      </c>
      <c r="D20" s="37">
        <v>21</v>
      </c>
      <c r="E20" s="70"/>
      <c r="F20" s="27">
        <v>7</v>
      </c>
      <c r="G20" s="70"/>
      <c r="H20" s="70"/>
      <c r="I20" s="70"/>
      <c r="J20" s="27">
        <v>1</v>
      </c>
      <c r="K20" s="70"/>
      <c r="L20" s="70"/>
      <c r="M20" s="70"/>
      <c r="N20" s="27">
        <f t="shared" si="0"/>
        <v>0</v>
      </c>
      <c r="O20" s="71"/>
      <c r="P20" s="71"/>
      <c r="Q20" s="71"/>
      <c r="R20" s="71"/>
      <c r="S20" s="71"/>
      <c r="T20" s="38">
        <f t="shared" si="1"/>
        <v>15</v>
      </c>
      <c r="U20" s="39" t="str">
        <f t="shared" si="2"/>
        <v/>
      </c>
      <c r="V20" s="22">
        <v>176</v>
      </c>
      <c r="W20" s="22" t="s">
        <v>78</v>
      </c>
      <c r="X20" s="22" t="s">
        <v>171</v>
      </c>
      <c r="Y20" s="59">
        <v>1500</v>
      </c>
      <c r="Z20" s="40"/>
      <c r="AA20" s="1" t="s">
        <v>74</v>
      </c>
      <c r="AB20" s="28" t="s">
        <v>172</v>
      </c>
    </row>
    <row r="21" spans="1:28" x14ac:dyDescent="0.3">
      <c r="A21" s="1" t="s">
        <v>57</v>
      </c>
      <c r="B21" s="1" t="s">
        <v>45</v>
      </c>
      <c r="C21" s="27" t="s">
        <v>214</v>
      </c>
      <c r="D21" s="37">
        <v>20</v>
      </c>
      <c r="E21" s="70"/>
      <c r="F21" s="27">
        <v>2</v>
      </c>
      <c r="G21" s="70"/>
      <c r="H21" s="70"/>
      <c r="I21" s="70"/>
      <c r="J21" s="27">
        <v>1</v>
      </c>
      <c r="K21" s="70"/>
      <c r="L21" s="70"/>
      <c r="M21" s="70"/>
      <c r="N21" s="27">
        <f>SUM(L21:M21)</f>
        <v>0</v>
      </c>
      <c r="O21" s="71"/>
      <c r="P21" s="71"/>
      <c r="Q21" s="71"/>
      <c r="R21" s="71"/>
      <c r="S21" s="71"/>
      <c r="T21" s="38">
        <f>(H21*3)+((F21-H21)*2)+J21</f>
        <v>5</v>
      </c>
      <c r="U21" s="39" t="str">
        <f t="shared" si="2"/>
        <v/>
      </c>
      <c r="V21" s="22">
        <v>176</v>
      </c>
      <c r="W21" s="22" t="s">
        <v>78</v>
      </c>
      <c r="X21" s="22" t="s">
        <v>171</v>
      </c>
      <c r="Y21" s="59">
        <v>1500</v>
      </c>
      <c r="Z21" s="40"/>
      <c r="AA21" s="1" t="s">
        <v>74</v>
      </c>
      <c r="AB21" s="28" t="s">
        <v>172</v>
      </c>
    </row>
    <row r="22" spans="1:28" x14ac:dyDescent="0.3">
      <c r="A22" s="1" t="s">
        <v>57</v>
      </c>
      <c r="B22" s="1" t="s">
        <v>45</v>
      </c>
      <c r="C22" s="27" t="s">
        <v>50</v>
      </c>
      <c r="D22" s="37">
        <v>11</v>
      </c>
      <c r="E22" s="70"/>
      <c r="F22" s="27">
        <v>1</v>
      </c>
      <c r="G22" s="70"/>
      <c r="H22" s="70"/>
      <c r="I22" s="70"/>
      <c r="J22" s="27">
        <v>0</v>
      </c>
      <c r="K22" s="70"/>
      <c r="L22" s="70"/>
      <c r="M22" s="70"/>
      <c r="N22" s="27">
        <f>SUM(L22:M22)</f>
        <v>0</v>
      </c>
      <c r="O22" s="71"/>
      <c r="P22" s="71"/>
      <c r="Q22" s="71"/>
      <c r="R22" s="71"/>
      <c r="S22" s="71"/>
      <c r="T22" s="38">
        <f>(H22*3)+((F22-H22)*2)+J22</f>
        <v>2</v>
      </c>
      <c r="U22" s="39" t="str">
        <f t="shared" si="2"/>
        <v/>
      </c>
      <c r="V22" s="22">
        <v>176</v>
      </c>
      <c r="W22" s="22" t="s">
        <v>78</v>
      </c>
      <c r="X22" s="22" t="s">
        <v>171</v>
      </c>
      <c r="Y22" s="59">
        <v>1500</v>
      </c>
      <c r="Z22" s="40"/>
      <c r="AA22" s="1" t="s">
        <v>74</v>
      </c>
      <c r="AB22" s="28" t="s">
        <v>172</v>
      </c>
    </row>
    <row r="23" spans="1:28" x14ac:dyDescent="0.3">
      <c r="A23" s="1" t="s">
        <v>57</v>
      </c>
      <c r="B23" s="1" t="s">
        <v>45</v>
      </c>
      <c r="C23" s="27" t="s">
        <v>46</v>
      </c>
      <c r="D23" s="37">
        <v>12</v>
      </c>
      <c r="E23" s="70"/>
      <c r="F23" s="27">
        <v>9</v>
      </c>
      <c r="G23" s="70"/>
      <c r="H23" s="70"/>
      <c r="I23" s="70"/>
      <c r="J23" s="27">
        <v>3</v>
      </c>
      <c r="K23" s="70"/>
      <c r="L23" s="70"/>
      <c r="M23" s="70"/>
      <c r="N23" s="27">
        <f>SUM(L23:M23)</f>
        <v>0</v>
      </c>
      <c r="O23" s="71"/>
      <c r="P23" s="71"/>
      <c r="Q23" s="71"/>
      <c r="R23" s="71"/>
      <c r="S23" s="71"/>
      <c r="T23" s="38">
        <f>(H23*3)+((F23-H23)*2)+J23</f>
        <v>21</v>
      </c>
      <c r="U23" s="39" t="str">
        <f t="shared" si="2"/>
        <v/>
      </c>
      <c r="V23" s="22">
        <v>176</v>
      </c>
      <c r="W23" s="22" t="s">
        <v>78</v>
      </c>
      <c r="X23" s="22" t="s">
        <v>171</v>
      </c>
      <c r="Y23" s="59">
        <v>1500</v>
      </c>
      <c r="Z23" s="40"/>
      <c r="AA23" s="1" t="s">
        <v>74</v>
      </c>
      <c r="AB23" s="28" t="s">
        <v>172</v>
      </c>
    </row>
    <row r="24" spans="1:28" x14ac:dyDescent="0.3">
      <c r="A24" s="1" t="s">
        <v>57</v>
      </c>
      <c r="B24" s="1" t="s">
        <v>45</v>
      </c>
      <c r="C24" s="54" t="s">
        <v>38</v>
      </c>
      <c r="D24" s="54"/>
      <c r="E24" s="54">
        <v>240</v>
      </c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41"/>
      <c r="R24" s="41"/>
      <c r="S24" s="41"/>
      <c r="T24" s="41"/>
      <c r="U24" s="39" t="str">
        <f t="shared" ref="U24" si="3">_xlfn.IFNA("",((T24+Q24+N24-R24)+(O24*2))/E24)</f>
        <v/>
      </c>
      <c r="V24" s="22">
        <v>176</v>
      </c>
      <c r="W24" s="22" t="s">
        <v>78</v>
      </c>
      <c r="X24" s="22" t="s">
        <v>171</v>
      </c>
      <c r="Y24" s="59">
        <v>1500</v>
      </c>
      <c r="Z24" s="40"/>
      <c r="AA24" s="1" t="s">
        <v>74</v>
      </c>
      <c r="AB24" s="28" t="s">
        <v>172</v>
      </c>
    </row>
    <row r="25" spans="1:28" x14ac:dyDescent="0.3">
      <c r="A25" s="42" t="s">
        <v>57</v>
      </c>
      <c r="B25" s="42" t="s">
        <v>45</v>
      </c>
      <c r="C25" s="43" t="s">
        <v>39</v>
      </c>
      <c r="D25" s="42"/>
      <c r="E25" s="43">
        <f t="shared" ref="E25:T25" si="4">SUM(E13:E24)</f>
        <v>240</v>
      </c>
      <c r="F25" s="43">
        <f t="shared" si="4"/>
        <v>38</v>
      </c>
      <c r="G25" s="43">
        <f t="shared" si="4"/>
        <v>0</v>
      </c>
      <c r="H25" s="43">
        <f t="shared" si="4"/>
        <v>0</v>
      </c>
      <c r="I25" s="43">
        <f t="shared" si="4"/>
        <v>0</v>
      </c>
      <c r="J25" s="43">
        <f t="shared" si="4"/>
        <v>8</v>
      </c>
      <c r="K25" s="43">
        <f t="shared" si="4"/>
        <v>0</v>
      </c>
      <c r="L25" s="43">
        <f t="shared" si="4"/>
        <v>0</v>
      </c>
      <c r="M25" s="43">
        <f t="shared" si="4"/>
        <v>0</v>
      </c>
      <c r="N25" s="43">
        <f t="shared" si="4"/>
        <v>0</v>
      </c>
      <c r="O25" s="43">
        <f t="shared" si="4"/>
        <v>0</v>
      </c>
      <c r="P25" s="43">
        <f t="shared" si="4"/>
        <v>0</v>
      </c>
      <c r="Q25" s="43">
        <f t="shared" si="4"/>
        <v>0</v>
      </c>
      <c r="R25" s="43">
        <f t="shared" si="4"/>
        <v>0</v>
      </c>
      <c r="S25" s="43">
        <f t="shared" si="4"/>
        <v>0</v>
      </c>
      <c r="T25" s="43">
        <f t="shared" si="4"/>
        <v>84</v>
      </c>
      <c r="U25" s="44">
        <f>((T25+Q25+N25-R25)+(O25*2))/E25</f>
        <v>0.35</v>
      </c>
      <c r="V25" s="45">
        <v>176</v>
      </c>
      <c r="W25" s="45" t="s">
        <v>78</v>
      </c>
      <c r="X25" s="45" t="s">
        <v>171</v>
      </c>
      <c r="Y25" s="60">
        <v>1500</v>
      </c>
      <c r="Z25" s="46"/>
      <c r="AA25" s="42" t="s">
        <v>74</v>
      </c>
      <c r="AB25" s="62" t="s">
        <v>172</v>
      </c>
    </row>
    <row r="26" spans="1:28" x14ac:dyDescent="0.3">
      <c r="A26" s="1"/>
      <c r="B26" s="1"/>
      <c r="C26" s="1"/>
      <c r="D26" s="1"/>
      <c r="F26" s="47" t="s">
        <v>40</v>
      </c>
      <c r="G26" s="48" t="e">
        <f>F25/G25</f>
        <v>#DIV/0!</v>
      </c>
      <c r="H26" s="27"/>
      <c r="I26" s="1"/>
      <c r="J26" s="47" t="s">
        <v>41</v>
      </c>
      <c r="K26" s="49" t="e">
        <f>J25/K25</f>
        <v>#DIV/0!</v>
      </c>
      <c r="L26" s="1"/>
      <c r="M26" s="38" t="s">
        <v>42</v>
      </c>
      <c r="N26" s="50"/>
      <c r="P26" s="1"/>
      <c r="Q26" s="1"/>
      <c r="R26" s="1"/>
      <c r="S26" s="1"/>
      <c r="T26" s="1"/>
      <c r="U26" s="1"/>
      <c r="V26" s="22"/>
      <c r="W26" s="22"/>
      <c r="X26" s="22"/>
      <c r="Y26" s="51"/>
      <c r="Z26" s="40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1"/>
      <c r="Z27" s="40"/>
      <c r="AA27" s="1"/>
      <c r="AB27" s="1"/>
    </row>
    <row r="28" spans="1:28" x14ac:dyDescent="0.3">
      <c r="A28" s="1"/>
      <c r="B28" s="1"/>
      <c r="C28" s="1"/>
      <c r="D28" s="1"/>
      <c r="F28" s="47"/>
      <c r="G28" s="65"/>
      <c r="H28" s="27"/>
      <c r="I28" s="1"/>
      <c r="J28" s="47"/>
      <c r="K28" s="66"/>
      <c r="L28" s="1"/>
      <c r="M28" s="38"/>
      <c r="N28" s="67"/>
      <c r="P28" s="1"/>
      <c r="Q28" s="1"/>
      <c r="R28" s="1"/>
      <c r="S28" s="1"/>
      <c r="T28" s="1"/>
      <c r="U28" s="1"/>
      <c r="V28" s="22"/>
      <c r="W28" s="22"/>
      <c r="X28" s="22"/>
      <c r="Y28" s="51"/>
      <c r="Z28" s="40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1"/>
      <c r="Z32" s="40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1"/>
      <c r="Z33" s="40"/>
      <c r="AA33" s="1"/>
      <c r="AB33" s="1"/>
    </row>
    <row r="34" spans="1:28" x14ac:dyDescent="0.3">
      <c r="B34" s="1"/>
      <c r="C34" s="52" t="s">
        <v>58</v>
      </c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7" t="s">
        <v>10</v>
      </c>
      <c r="U34" s="1"/>
      <c r="V34" s="53">
        <v>6</v>
      </c>
      <c r="W34" s="1"/>
      <c r="X34" s="1"/>
      <c r="Y34" s="30"/>
      <c r="Z34" s="40"/>
      <c r="AA34" s="1"/>
      <c r="AB34" s="1"/>
    </row>
    <row r="35" spans="1:28" x14ac:dyDescent="0.3">
      <c r="A35" s="35" t="s">
        <v>11</v>
      </c>
      <c r="B35" s="36" t="s">
        <v>12</v>
      </c>
      <c r="C35" s="37" t="s">
        <v>13</v>
      </c>
      <c r="D35" s="37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57</v>
      </c>
      <c r="C36" s="27" t="s">
        <v>122</v>
      </c>
      <c r="D36" s="37">
        <v>22</v>
      </c>
      <c r="E36" s="70"/>
      <c r="F36" s="27">
        <v>1</v>
      </c>
      <c r="G36" s="70"/>
      <c r="H36" s="70"/>
      <c r="I36" s="70"/>
      <c r="J36" s="27">
        <v>1</v>
      </c>
      <c r="K36" s="70"/>
      <c r="L36" s="70"/>
      <c r="M36" s="70"/>
      <c r="N36" s="27">
        <f>SUM(L36:M36)</f>
        <v>0</v>
      </c>
      <c r="O36" s="70"/>
      <c r="P36" s="71"/>
      <c r="Q36" s="70"/>
      <c r="R36" s="70"/>
      <c r="S36" s="70"/>
      <c r="T36" s="27">
        <f>+(F36*2)+J36</f>
        <v>3</v>
      </c>
      <c r="U36" s="39" t="str">
        <f>IFERROR(((T36+Q36+N36-R36)+(O36*2))/E36,"")</f>
        <v/>
      </c>
      <c r="V36" s="22">
        <v>176</v>
      </c>
      <c r="W36" s="22" t="s">
        <v>72</v>
      </c>
      <c r="X36" s="22" t="s">
        <v>73</v>
      </c>
      <c r="Y36" s="59">
        <v>1500</v>
      </c>
      <c r="Z36" s="40"/>
      <c r="AA36" s="1" t="s">
        <v>114</v>
      </c>
      <c r="AB36" s="28" t="s">
        <v>173</v>
      </c>
    </row>
    <row r="37" spans="1:28" x14ac:dyDescent="0.3">
      <c r="A37" s="1" t="s">
        <v>45</v>
      </c>
      <c r="B37" s="1" t="s">
        <v>57</v>
      </c>
      <c r="C37" s="27" t="s">
        <v>242</v>
      </c>
      <c r="D37" s="37">
        <v>35</v>
      </c>
      <c r="E37" s="70"/>
      <c r="F37" s="27">
        <v>5</v>
      </c>
      <c r="G37" s="70"/>
      <c r="H37" s="70"/>
      <c r="I37" s="70"/>
      <c r="J37" s="27">
        <v>2</v>
      </c>
      <c r="K37" s="70"/>
      <c r="L37" s="70"/>
      <c r="M37" s="70"/>
      <c r="N37" s="27">
        <f t="shared" ref="N37:N41" si="5">SUM(L37:M37)</f>
        <v>0</v>
      </c>
      <c r="O37" s="71"/>
      <c r="P37" s="71"/>
      <c r="Q37" s="71"/>
      <c r="R37" s="71"/>
      <c r="S37" s="71"/>
      <c r="T37" s="27">
        <f t="shared" ref="T37:T46" si="6">+(F37*2)+J37</f>
        <v>12</v>
      </c>
      <c r="U37" s="39" t="str">
        <f t="shared" ref="U37:U46" si="7">IFERROR(((T37+Q37+N37-R37)+(O37*2))/E37,"")</f>
        <v/>
      </c>
      <c r="V37" s="22">
        <v>176</v>
      </c>
      <c r="W37" s="22" t="s">
        <v>72</v>
      </c>
      <c r="X37" s="22" t="s">
        <v>73</v>
      </c>
      <c r="Y37" s="59">
        <v>1500</v>
      </c>
      <c r="Z37" s="40"/>
      <c r="AA37" s="1" t="s">
        <v>114</v>
      </c>
      <c r="AB37" s="28" t="s">
        <v>173</v>
      </c>
    </row>
    <row r="38" spans="1:28" x14ac:dyDescent="0.3">
      <c r="A38" s="1" t="s">
        <v>45</v>
      </c>
      <c r="B38" s="1" t="s">
        <v>57</v>
      </c>
      <c r="C38" s="27" t="s">
        <v>244</v>
      </c>
      <c r="D38" s="37">
        <v>6</v>
      </c>
      <c r="E38" s="70"/>
      <c r="F38" s="27">
        <v>1</v>
      </c>
      <c r="G38" s="70"/>
      <c r="H38" s="70"/>
      <c r="I38" s="70"/>
      <c r="J38" s="27">
        <v>0</v>
      </c>
      <c r="K38" s="70"/>
      <c r="L38" s="70"/>
      <c r="M38" s="70"/>
      <c r="N38" s="27">
        <f t="shared" si="5"/>
        <v>0</v>
      </c>
      <c r="O38" s="71"/>
      <c r="P38" s="71"/>
      <c r="Q38" s="71"/>
      <c r="R38" s="71"/>
      <c r="S38" s="71"/>
      <c r="T38" s="27">
        <f t="shared" si="6"/>
        <v>2</v>
      </c>
      <c r="U38" s="39" t="str">
        <f t="shared" si="7"/>
        <v/>
      </c>
      <c r="V38" s="22">
        <v>176</v>
      </c>
      <c r="W38" s="22" t="s">
        <v>72</v>
      </c>
      <c r="X38" s="22" t="s">
        <v>73</v>
      </c>
      <c r="Y38" s="59">
        <v>1500</v>
      </c>
      <c r="Z38" s="40"/>
      <c r="AA38" s="1" t="s">
        <v>114</v>
      </c>
      <c r="AB38" s="28" t="s">
        <v>173</v>
      </c>
    </row>
    <row r="39" spans="1:28" x14ac:dyDescent="0.3">
      <c r="A39" s="1" t="s">
        <v>45</v>
      </c>
      <c r="B39" s="1" t="s">
        <v>57</v>
      </c>
      <c r="C39" s="27" t="s">
        <v>123</v>
      </c>
      <c r="D39" s="37">
        <v>34</v>
      </c>
      <c r="E39" s="70"/>
      <c r="F39" s="27">
        <v>7</v>
      </c>
      <c r="G39" s="70"/>
      <c r="H39" s="70"/>
      <c r="I39" s="70"/>
      <c r="J39" s="27">
        <v>2</v>
      </c>
      <c r="K39" s="70"/>
      <c r="L39" s="70"/>
      <c r="M39" s="70"/>
      <c r="N39" s="27">
        <f t="shared" si="5"/>
        <v>0</v>
      </c>
      <c r="O39" s="71"/>
      <c r="P39" s="71"/>
      <c r="Q39" s="71"/>
      <c r="R39" s="71"/>
      <c r="S39" s="71"/>
      <c r="T39" s="27">
        <f t="shared" si="6"/>
        <v>16</v>
      </c>
      <c r="U39" s="39" t="str">
        <f t="shared" si="7"/>
        <v/>
      </c>
      <c r="V39" s="22">
        <v>176</v>
      </c>
      <c r="W39" s="22" t="s">
        <v>72</v>
      </c>
      <c r="X39" s="22" t="s">
        <v>73</v>
      </c>
      <c r="Y39" s="59">
        <v>1500</v>
      </c>
      <c r="Z39" s="40"/>
      <c r="AA39" s="1" t="s">
        <v>114</v>
      </c>
      <c r="AB39" s="28" t="s">
        <v>173</v>
      </c>
    </row>
    <row r="40" spans="1:28" x14ac:dyDescent="0.3">
      <c r="A40" s="1" t="s">
        <v>45</v>
      </c>
      <c r="B40" s="1" t="s">
        <v>57</v>
      </c>
      <c r="C40" s="27" t="s">
        <v>124</v>
      </c>
      <c r="D40" s="37">
        <v>4</v>
      </c>
      <c r="E40" s="70"/>
      <c r="F40" s="27">
        <v>8</v>
      </c>
      <c r="G40" s="70"/>
      <c r="H40" s="70"/>
      <c r="I40" s="70"/>
      <c r="J40" s="27">
        <v>4</v>
      </c>
      <c r="K40" s="70"/>
      <c r="L40" s="70"/>
      <c r="M40" s="70"/>
      <c r="N40" s="27">
        <f t="shared" si="5"/>
        <v>0</v>
      </c>
      <c r="O40" s="71"/>
      <c r="P40" s="71"/>
      <c r="Q40" s="71"/>
      <c r="R40" s="71"/>
      <c r="S40" s="71"/>
      <c r="T40" s="27">
        <f t="shared" si="6"/>
        <v>20</v>
      </c>
      <c r="U40" s="39" t="str">
        <f t="shared" si="7"/>
        <v/>
      </c>
      <c r="V40" s="22">
        <v>176</v>
      </c>
      <c r="W40" s="22" t="s">
        <v>72</v>
      </c>
      <c r="X40" s="22" t="s">
        <v>73</v>
      </c>
      <c r="Y40" s="59">
        <v>1500</v>
      </c>
      <c r="Z40" s="40"/>
      <c r="AA40" s="1" t="s">
        <v>114</v>
      </c>
      <c r="AB40" s="28" t="s">
        <v>173</v>
      </c>
    </row>
    <row r="41" spans="1:28" x14ac:dyDescent="0.3">
      <c r="A41" s="1" t="s">
        <v>45</v>
      </c>
      <c r="B41" s="1" t="s">
        <v>57</v>
      </c>
      <c r="C41" s="27" t="s">
        <v>125</v>
      </c>
      <c r="D41" s="37">
        <v>24</v>
      </c>
      <c r="E41" s="70"/>
      <c r="F41" s="27">
        <v>1</v>
      </c>
      <c r="G41" s="70"/>
      <c r="H41" s="70"/>
      <c r="I41" s="70"/>
      <c r="J41" s="27">
        <v>0</v>
      </c>
      <c r="K41" s="70"/>
      <c r="L41" s="70"/>
      <c r="M41" s="70"/>
      <c r="N41" s="27">
        <f t="shared" si="5"/>
        <v>0</v>
      </c>
      <c r="O41" s="71"/>
      <c r="P41" s="71"/>
      <c r="Q41" s="71"/>
      <c r="R41" s="71"/>
      <c r="S41" s="71"/>
      <c r="T41" s="27">
        <f t="shared" si="6"/>
        <v>2</v>
      </c>
      <c r="U41" s="39" t="str">
        <f t="shared" si="7"/>
        <v/>
      </c>
      <c r="V41" s="22">
        <v>176</v>
      </c>
      <c r="W41" s="22" t="s">
        <v>72</v>
      </c>
      <c r="X41" s="22" t="s">
        <v>73</v>
      </c>
      <c r="Y41" s="59">
        <v>1500</v>
      </c>
      <c r="Z41" s="40"/>
      <c r="AA41" s="1" t="s">
        <v>114</v>
      </c>
      <c r="AB41" s="28" t="s">
        <v>173</v>
      </c>
    </row>
    <row r="42" spans="1:28" x14ac:dyDescent="0.3">
      <c r="A42" s="1" t="s">
        <v>45</v>
      </c>
      <c r="B42" s="1" t="s">
        <v>57</v>
      </c>
      <c r="C42" s="27" t="s">
        <v>126</v>
      </c>
      <c r="D42" s="37">
        <v>14</v>
      </c>
      <c r="E42" s="70" t="s">
        <v>241</v>
      </c>
      <c r="F42" s="27"/>
      <c r="G42" s="70"/>
      <c r="H42" s="70"/>
      <c r="I42" s="70"/>
      <c r="J42" s="27"/>
      <c r="K42" s="70"/>
      <c r="L42" s="70"/>
      <c r="M42" s="70"/>
      <c r="N42" s="27"/>
      <c r="O42" s="71"/>
      <c r="P42" s="71"/>
      <c r="Q42" s="71"/>
      <c r="R42" s="71"/>
      <c r="S42" s="71"/>
      <c r="T42" s="27"/>
      <c r="U42" s="39" t="str">
        <f t="shared" si="7"/>
        <v/>
      </c>
      <c r="V42" s="22">
        <v>176</v>
      </c>
      <c r="W42" s="22" t="s">
        <v>72</v>
      </c>
      <c r="X42" s="22" t="s">
        <v>73</v>
      </c>
      <c r="Y42" s="59">
        <v>1500</v>
      </c>
      <c r="Z42" s="40"/>
      <c r="AA42" s="1" t="s">
        <v>114</v>
      </c>
      <c r="AB42" s="28" t="s">
        <v>173</v>
      </c>
    </row>
    <row r="43" spans="1:28" x14ac:dyDescent="0.3">
      <c r="A43" s="1" t="s">
        <v>45</v>
      </c>
      <c r="B43" s="1" t="s">
        <v>57</v>
      </c>
      <c r="C43" s="27" t="s">
        <v>245</v>
      </c>
      <c r="D43" s="37">
        <v>5</v>
      </c>
      <c r="E43" s="70"/>
      <c r="F43" s="27">
        <v>1</v>
      </c>
      <c r="G43" s="70"/>
      <c r="H43" s="70"/>
      <c r="I43" s="70"/>
      <c r="J43" s="27">
        <v>0</v>
      </c>
      <c r="K43" s="70"/>
      <c r="L43" s="70"/>
      <c r="M43" s="70"/>
      <c r="N43" s="27">
        <f>SUM(L43:M43)</f>
        <v>0</v>
      </c>
      <c r="O43" s="71"/>
      <c r="P43" s="71"/>
      <c r="Q43" s="71"/>
      <c r="R43" s="71"/>
      <c r="S43" s="71"/>
      <c r="T43" s="27">
        <f t="shared" si="6"/>
        <v>2</v>
      </c>
      <c r="U43" s="39" t="str">
        <f t="shared" si="7"/>
        <v/>
      </c>
      <c r="V43" s="22">
        <v>176</v>
      </c>
      <c r="W43" s="22" t="s">
        <v>72</v>
      </c>
      <c r="X43" s="22" t="s">
        <v>73</v>
      </c>
      <c r="Y43" s="59">
        <v>1500</v>
      </c>
      <c r="Z43" s="40"/>
      <c r="AA43" s="1" t="s">
        <v>114</v>
      </c>
      <c r="AB43" s="28" t="s">
        <v>173</v>
      </c>
    </row>
    <row r="44" spans="1:28" x14ac:dyDescent="0.3">
      <c r="A44" s="1" t="s">
        <v>45</v>
      </c>
      <c r="B44" s="1" t="s">
        <v>57</v>
      </c>
      <c r="C44" s="27" t="s">
        <v>127</v>
      </c>
      <c r="D44" s="37">
        <v>17</v>
      </c>
      <c r="E44" s="70" t="s">
        <v>236</v>
      </c>
      <c r="F44" s="27"/>
      <c r="G44" s="70"/>
      <c r="H44" s="70"/>
      <c r="I44" s="70"/>
      <c r="J44" s="27"/>
      <c r="K44" s="70"/>
      <c r="L44" s="70"/>
      <c r="M44" s="70"/>
      <c r="N44" s="27"/>
      <c r="O44" s="71"/>
      <c r="P44" s="71"/>
      <c r="Q44" s="71"/>
      <c r="R44" s="71"/>
      <c r="S44" s="71"/>
      <c r="T44" s="27"/>
      <c r="U44" s="39" t="str">
        <f t="shared" si="7"/>
        <v/>
      </c>
      <c r="V44" s="22">
        <v>176</v>
      </c>
      <c r="W44" s="22" t="s">
        <v>72</v>
      </c>
      <c r="X44" s="22" t="s">
        <v>73</v>
      </c>
      <c r="Y44" s="59">
        <v>1500</v>
      </c>
      <c r="Z44" s="40"/>
      <c r="AA44" s="1" t="s">
        <v>114</v>
      </c>
      <c r="AB44" s="28" t="s">
        <v>173</v>
      </c>
    </row>
    <row r="45" spans="1:28" x14ac:dyDescent="0.3">
      <c r="A45" s="1" t="s">
        <v>45</v>
      </c>
      <c r="B45" s="1" t="s">
        <v>57</v>
      </c>
      <c r="C45" s="27" t="s">
        <v>234</v>
      </c>
      <c r="D45" s="37">
        <v>23</v>
      </c>
      <c r="E45" s="70"/>
      <c r="F45" s="27">
        <v>5</v>
      </c>
      <c r="G45" s="70"/>
      <c r="H45" s="70"/>
      <c r="I45" s="70"/>
      <c r="J45" s="27">
        <v>6</v>
      </c>
      <c r="K45" s="70"/>
      <c r="L45" s="70"/>
      <c r="M45" s="70"/>
      <c r="N45" s="27">
        <f>SUM(L45:M45)</f>
        <v>0</v>
      </c>
      <c r="O45" s="71"/>
      <c r="P45" s="71"/>
      <c r="Q45" s="71"/>
      <c r="R45" s="71"/>
      <c r="S45" s="71"/>
      <c r="T45" s="27">
        <f t="shared" si="6"/>
        <v>16</v>
      </c>
      <c r="U45" s="39" t="str">
        <f t="shared" si="7"/>
        <v/>
      </c>
      <c r="V45" s="22">
        <v>176</v>
      </c>
      <c r="W45" s="22" t="s">
        <v>72</v>
      </c>
      <c r="X45" s="22" t="s">
        <v>73</v>
      </c>
      <c r="Y45" s="59">
        <v>1500</v>
      </c>
      <c r="Z45" s="40"/>
      <c r="AA45" s="1" t="s">
        <v>114</v>
      </c>
      <c r="AB45" s="28" t="s">
        <v>173</v>
      </c>
    </row>
    <row r="46" spans="1:28" x14ac:dyDescent="0.3">
      <c r="A46" s="1" t="s">
        <v>45</v>
      </c>
      <c r="B46" s="1" t="s">
        <v>57</v>
      </c>
      <c r="C46" s="27" t="s">
        <v>119</v>
      </c>
      <c r="D46" s="37">
        <v>21</v>
      </c>
      <c r="E46" s="70"/>
      <c r="F46" s="27">
        <v>5</v>
      </c>
      <c r="G46" s="70"/>
      <c r="H46" s="70"/>
      <c r="I46" s="70"/>
      <c r="J46" s="27">
        <v>4</v>
      </c>
      <c r="K46" s="27">
        <v>8</v>
      </c>
      <c r="L46" s="70" t="s">
        <v>264</v>
      </c>
      <c r="M46" s="70"/>
      <c r="N46" s="27">
        <f>SUM(L46:M46)</f>
        <v>0</v>
      </c>
      <c r="O46" s="71"/>
      <c r="P46" s="71"/>
      <c r="Q46" s="71"/>
      <c r="R46" s="71"/>
      <c r="S46" s="71"/>
      <c r="T46" s="27">
        <f t="shared" si="6"/>
        <v>14</v>
      </c>
      <c r="U46" s="39" t="str">
        <f t="shared" si="7"/>
        <v/>
      </c>
      <c r="V46" s="22">
        <v>176</v>
      </c>
      <c r="W46" s="22" t="s">
        <v>72</v>
      </c>
      <c r="X46" s="22" t="s">
        <v>73</v>
      </c>
      <c r="Y46" s="59">
        <v>1500</v>
      </c>
      <c r="Z46" s="40"/>
      <c r="AA46" s="1" t="s">
        <v>114</v>
      </c>
      <c r="AB46" s="28" t="s">
        <v>173</v>
      </c>
    </row>
    <row r="47" spans="1:28" x14ac:dyDescent="0.3">
      <c r="A47" s="1" t="s">
        <v>45</v>
      </c>
      <c r="B47" s="1" t="s">
        <v>57</v>
      </c>
      <c r="C47" s="54" t="s">
        <v>38</v>
      </c>
      <c r="D47" s="54"/>
      <c r="E47" s="54">
        <v>240</v>
      </c>
      <c r="F47" s="54"/>
      <c r="G47" s="54"/>
      <c r="H47" s="54"/>
      <c r="I47" s="54"/>
      <c r="J47" s="54"/>
      <c r="K47" s="54">
        <v>26</v>
      </c>
      <c r="L47" s="54"/>
      <c r="M47" s="54"/>
      <c r="N47" s="54"/>
      <c r="O47" s="54"/>
      <c r="P47" s="54"/>
      <c r="Q47" s="54"/>
      <c r="R47" s="41"/>
      <c r="S47" s="41"/>
      <c r="T47" s="27"/>
      <c r="U47" s="39" t="str">
        <f t="shared" ref="U47" si="8">_xlfn.IFNA("",((T47+Q47+N47-R47)+(O47*2))/E47)</f>
        <v/>
      </c>
      <c r="V47" s="22">
        <v>176</v>
      </c>
      <c r="W47" s="22" t="s">
        <v>72</v>
      </c>
      <c r="X47" s="22" t="s">
        <v>73</v>
      </c>
      <c r="Y47" s="59">
        <v>1500</v>
      </c>
      <c r="Z47" s="40"/>
      <c r="AA47" s="1" t="s">
        <v>114</v>
      </c>
      <c r="AB47" s="28" t="s">
        <v>173</v>
      </c>
    </row>
    <row r="48" spans="1:28" x14ac:dyDescent="0.3">
      <c r="A48" s="42" t="s">
        <v>45</v>
      </c>
      <c r="B48" s="42" t="s">
        <v>57</v>
      </c>
      <c r="C48" s="43" t="s">
        <v>39</v>
      </c>
      <c r="D48" s="42"/>
      <c r="E48" s="43">
        <f t="shared" ref="E48:T48" si="9">SUM(E36:E47)</f>
        <v>240</v>
      </c>
      <c r="F48" s="43">
        <f t="shared" si="9"/>
        <v>34</v>
      </c>
      <c r="G48" s="43">
        <f t="shared" si="9"/>
        <v>0</v>
      </c>
      <c r="H48" s="43">
        <f t="shared" si="9"/>
        <v>0</v>
      </c>
      <c r="I48" s="43">
        <f t="shared" si="9"/>
        <v>0</v>
      </c>
      <c r="J48" s="43">
        <f t="shared" si="9"/>
        <v>19</v>
      </c>
      <c r="K48" s="43">
        <f t="shared" si="9"/>
        <v>34</v>
      </c>
      <c r="L48" s="43">
        <f t="shared" si="9"/>
        <v>0</v>
      </c>
      <c r="M48" s="43">
        <f t="shared" si="9"/>
        <v>0</v>
      </c>
      <c r="N48" s="43">
        <f t="shared" si="9"/>
        <v>0</v>
      </c>
      <c r="O48" s="43">
        <f t="shared" si="9"/>
        <v>0</v>
      </c>
      <c r="P48" s="43">
        <f t="shared" si="9"/>
        <v>0</v>
      </c>
      <c r="Q48" s="43">
        <f t="shared" si="9"/>
        <v>0</v>
      </c>
      <c r="R48" s="43">
        <f t="shared" si="9"/>
        <v>0</v>
      </c>
      <c r="S48" s="43">
        <f t="shared" si="9"/>
        <v>0</v>
      </c>
      <c r="T48" s="43">
        <f t="shared" si="9"/>
        <v>87</v>
      </c>
      <c r="U48" s="44">
        <f>((T48+Q48+N48-R48)+(O48*2))/E48</f>
        <v>0.36249999999999999</v>
      </c>
      <c r="V48" s="45">
        <v>176</v>
      </c>
      <c r="W48" s="45" t="s">
        <v>72</v>
      </c>
      <c r="X48" s="45" t="s">
        <v>73</v>
      </c>
      <c r="Y48" s="60">
        <v>1500</v>
      </c>
      <c r="Z48" s="46"/>
      <c r="AA48" s="42" t="s">
        <v>114</v>
      </c>
      <c r="AB48" s="62" t="s">
        <v>173</v>
      </c>
    </row>
    <row r="49" spans="1:28" x14ac:dyDescent="0.3">
      <c r="A49" s="1"/>
      <c r="B49" s="1"/>
      <c r="C49" s="1"/>
      <c r="D49" s="1"/>
      <c r="F49" s="47" t="s">
        <v>40</v>
      </c>
      <c r="G49" s="48" t="e">
        <f>F48/G48</f>
        <v>#DIV/0!</v>
      </c>
      <c r="H49" s="27"/>
      <c r="I49" s="1"/>
      <c r="J49" s="47" t="s">
        <v>41</v>
      </c>
      <c r="K49" s="49">
        <f>J48/K48</f>
        <v>0.55882352941176472</v>
      </c>
      <c r="L49" s="1"/>
      <c r="M49" s="38" t="s">
        <v>42</v>
      </c>
      <c r="N49" s="50"/>
      <c r="P49" s="1"/>
      <c r="Q49" s="1"/>
      <c r="R49" s="1"/>
      <c r="S49" s="1"/>
      <c r="T49" s="1"/>
      <c r="U49" s="1"/>
      <c r="V49" s="22"/>
      <c r="W49" s="22"/>
      <c r="X49" s="22"/>
      <c r="Y49" s="51"/>
      <c r="Z49" s="40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1"/>
      <c r="Z50" s="40"/>
      <c r="AA50" s="1"/>
      <c r="AB50" s="1"/>
    </row>
    <row r="51" spans="1:28" x14ac:dyDescent="0.3">
      <c r="A51" s="1"/>
      <c r="B51" s="1"/>
      <c r="C51" s="5"/>
      <c r="V51" s="22"/>
      <c r="W51" s="22"/>
      <c r="X51" s="22"/>
      <c r="Y51" s="51"/>
      <c r="Z51" s="40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0"/>
      <c r="Z52" s="40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3375-7A02-4139-9E17-B56D19CE3D53}">
  <sheetPr>
    <tabColor rgb="FFFF000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6" t="s">
        <v>250</v>
      </c>
    </row>
    <row r="2" spans="1:28" x14ac:dyDescent="0.3">
      <c r="B2" s="1"/>
      <c r="C2" s="2" t="s">
        <v>44</v>
      </c>
      <c r="D2" s="3" t="s">
        <v>71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111</v>
      </c>
      <c r="D4" s="7" t="s">
        <v>4</v>
      </c>
      <c r="E4" s="8"/>
      <c r="F4" s="5"/>
      <c r="G4" s="1"/>
      <c r="J4" s="15" t="s">
        <v>174</v>
      </c>
      <c r="K4" s="16" t="s">
        <v>44</v>
      </c>
      <c r="L4" s="17"/>
      <c r="M4" s="18"/>
      <c r="N4" s="19">
        <v>22</v>
      </c>
      <c r="O4" s="19">
        <v>29</v>
      </c>
      <c r="P4" s="19">
        <v>26</v>
      </c>
      <c r="Q4" s="19">
        <v>27</v>
      </c>
      <c r="R4" s="20"/>
      <c r="S4" s="21">
        <f>SUM(N4:R4)</f>
        <v>104</v>
      </c>
      <c r="T4" s="22">
        <v>181</v>
      </c>
    </row>
    <row r="5" spans="1:28" x14ac:dyDescent="0.3">
      <c r="B5" s="1"/>
      <c r="C5" s="6" t="s">
        <v>211</v>
      </c>
      <c r="D5" s="7" t="s">
        <v>5</v>
      </c>
      <c r="E5" s="1"/>
      <c r="F5" s="1"/>
      <c r="G5" s="1"/>
      <c r="J5" s="15" t="s">
        <v>169</v>
      </c>
      <c r="K5" s="16" t="s">
        <v>68</v>
      </c>
      <c r="L5" s="17"/>
      <c r="M5" s="18"/>
      <c r="N5" s="19">
        <v>22</v>
      </c>
      <c r="O5" s="19">
        <v>25</v>
      </c>
      <c r="P5" s="19">
        <v>17</v>
      </c>
      <c r="Q5" s="19">
        <v>28</v>
      </c>
      <c r="R5" s="20"/>
      <c r="S5" s="21">
        <f>SUM(N5:R5)</f>
        <v>92</v>
      </c>
      <c r="T5" s="22">
        <v>181</v>
      </c>
      <c r="U5" s="1"/>
      <c r="V5" s="1"/>
      <c r="W5" s="1"/>
    </row>
    <row r="6" spans="1:28" x14ac:dyDescent="0.3">
      <c r="C6" s="23">
        <v>1300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57"/>
      <c r="D7" s="7" t="s">
        <v>7</v>
      </c>
      <c r="G7" s="1"/>
      <c r="S7" s="1"/>
      <c r="T7" s="25" t="s">
        <v>8</v>
      </c>
      <c r="U7" s="1"/>
      <c r="V7" s="26">
        <v>181</v>
      </c>
      <c r="W7" s="1"/>
    </row>
    <row r="8" spans="1:28" x14ac:dyDescent="0.3">
      <c r="B8" s="1"/>
      <c r="C8" s="5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58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2" t="s">
        <v>44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10</v>
      </c>
      <c r="U11" s="1"/>
      <c r="V11" s="53">
        <v>8</v>
      </c>
      <c r="W11" s="1"/>
      <c r="X11" s="1"/>
      <c r="Y11" s="30"/>
      <c r="Z11" s="40"/>
      <c r="AA11" s="1"/>
      <c r="AB11" s="1"/>
    </row>
    <row r="12" spans="1:28" x14ac:dyDescent="0.3">
      <c r="A12" s="35" t="s">
        <v>11</v>
      </c>
      <c r="B12" s="36" t="s">
        <v>12</v>
      </c>
      <c r="C12" s="37" t="s">
        <v>13</v>
      </c>
      <c r="D12" s="37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67</v>
      </c>
      <c r="B13" s="1" t="s">
        <v>45</v>
      </c>
      <c r="C13" s="27" t="s">
        <v>49</v>
      </c>
      <c r="D13" s="37">
        <v>4</v>
      </c>
      <c r="E13" s="70"/>
      <c r="F13" s="27">
        <v>1</v>
      </c>
      <c r="G13" s="70"/>
      <c r="H13" s="70"/>
      <c r="I13" s="70"/>
      <c r="J13" s="27">
        <v>0</v>
      </c>
      <c r="K13" s="27">
        <v>0</v>
      </c>
      <c r="L13" s="70"/>
      <c r="M13" s="70"/>
      <c r="N13" s="27">
        <f>SUM(L13:M13)</f>
        <v>0</v>
      </c>
      <c r="O13" s="70"/>
      <c r="P13" s="71"/>
      <c r="Q13" s="70"/>
      <c r="R13" s="70"/>
      <c r="S13" s="70"/>
      <c r="T13" s="27">
        <f>(H13*3)+((F13-H13)*2)+J13</f>
        <v>2</v>
      </c>
      <c r="U13" s="39" t="str">
        <f>IFERROR(((T13+Q13+N13-R13)+(O13*2))/E13,"")</f>
        <v/>
      </c>
      <c r="V13" s="22">
        <v>181</v>
      </c>
      <c r="W13" s="22" t="s">
        <v>78</v>
      </c>
      <c r="X13" s="22" t="s">
        <v>73</v>
      </c>
      <c r="Y13" s="59">
        <v>1300</v>
      </c>
      <c r="Z13" s="40"/>
      <c r="AA13" s="1" t="s">
        <v>74</v>
      </c>
      <c r="AB13" s="28" t="s">
        <v>175</v>
      </c>
    </row>
    <row r="14" spans="1:28" x14ac:dyDescent="0.3">
      <c r="A14" s="1" t="s">
        <v>67</v>
      </c>
      <c r="B14" s="1" t="s">
        <v>45</v>
      </c>
      <c r="C14" s="27" t="s">
        <v>51</v>
      </c>
      <c r="D14" s="37">
        <v>5</v>
      </c>
      <c r="E14" s="70"/>
      <c r="F14" s="27">
        <v>6</v>
      </c>
      <c r="G14" s="70"/>
      <c r="H14" s="70"/>
      <c r="I14" s="70"/>
      <c r="J14" s="27">
        <v>0</v>
      </c>
      <c r="K14" s="27">
        <v>0</v>
      </c>
      <c r="L14" s="70"/>
      <c r="M14" s="70"/>
      <c r="N14" s="27">
        <f t="shared" ref="N14:N19" si="0">SUM(L14:M14)</f>
        <v>0</v>
      </c>
      <c r="O14" s="71"/>
      <c r="P14" s="71"/>
      <c r="Q14" s="71"/>
      <c r="R14" s="71"/>
      <c r="S14" s="71"/>
      <c r="T14" s="38">
        <f t="shared" ref="T14:T19" si="1">(H14*3)+((F14-H14)*2)+J14</f>
        <v>12</v>
      </c>
      <c r="U14" s="39" t="str">
        <f t="shared" ref="U14:U24" si="2">IFERROR(((T14+Q14+N14-R14)+(O14*2))/E14,"")</f>
        <v/>
      </c>
      <c r="V14" s="22">
        <v>181</v>
      </c>
      <c r="W14" s="22" t="s">
        <v>78</v>
      </c>
      <c r="X14" s="22" t="s">
        <v>73</v>
      </c>
      <c r="Y14" s="59">
        <v>1300</v>
      </c>
      <c r="Z14" s="40"/>
      <c r="AA14" s="1" t="s">
        <v>74</v>
      </c>
      <c r="AB14" s="28" t="s">
        <v>175</v>
      </c>
    </row>
    <row r="15" spans="1:28" x14ac:dyDescent="0.3">
      <c r="A15" s="1" t="s">
        <v>67</v>
      </c>
      <c r="B15" s="1" t="s">
        <v>45</v>
      </c>
      <c r="C15" s="27" t="s">
        <v>52</v>
      </c>
      <c r="D15" s="37">
        <v>13</v>
      </c>
      <c r="E15" s="70"/>
      <c r="F15" s="27">
        <v>3</v>
      </c>
      <c r="G15" s="70"/>
      <c r="H15" s="70"/>
      <c r="I15" s="70"/>
      <c r="J15" s="27">
        <v>0</v>
      </c>
      <c r="K15" s="27">
        <v>0</v>
      </c>
      <c r="L15" s="70"/>
      <c r="M15" s="70"/>
      <c r="N15" s="27">
        <f t="shared" si="0"/>
        <v>0</v>
      </c>
      <c r="O15" s="71"/>
      <c r="P15" s="71"/>
      <c r="Q15" s="71"/>
      <c r="R15" s="71"/>
      <c r="S15" s="71"/>
      <c r="T15" s="38">
        <f t="shared" si="1"/>
        <v>6</v>
      </c>
      <c r="U15" s="39" t="str">
        <f t="shared" si="2"/>
        <v/>
      </c>
      <c r="V15" s="22">
        <v>181</v>
      </c>
      <c r="W15" s="22" t="s">
        <v>78</v>
      </c>
      <c r="X15" s="22" t="s">
        <v>73</v>
      </c>
      <c r="Y15" s="59">
        <v>1300</v>
      </c>
      <c r="Z15" s="40"/>
      <c r="AA15" s="1" t="s">
        <v>74</v>
      </c>
      <c r="AB15" s="28" t="s">
        <v>175</v>
      </c>
    </row>
    <row r="16" spans="1:28" x14ac:dyDescent="0.3">
      <c r="A16" s="1" t="s">
        <v>67</v>
      </c>
      <c r="B16" s="1" t="s">
        <v>45</v>
      </c>
      <c r="C16" s="27" t="s">
        <v>53</v>
      </c>
      <c r="D16" s="37">
        <v>14</v>
      </c>
      <c r="E16" s="70"/>
      <c r="F16" s="27">
        <v>1</v>
      </c>
      <c r="G16" s="70"/>
      <c r="H16" s="70"/>
      <c r="I16" s="70"/>
      <c r="J16" s="27">
        <v>0</v>
      </c>
      <c r="K16" s="27">
        <v>0</v>
      </c>
      <c r="L16" s="70"/>
      <c r="M16" s="70"/>
      <c r="N16" s="27">
        <f t="shared" si="0"/>
        <v>0</v>
      </c>
      <c r="O16" s="71"/>
      <c r="P16" s="71"/>
      <c r="Q16" s="71"/>
      <c r="R16" s="71"/>
      <c r="S16" s="71"/>
      <c r="T16" s="38">
        <f t="shared" si="1"/>
        <v>2</v>
      </c>
      <c r="U16" s="39" t="str">
        <f t="shared" si="2"/>
        <v/>
      </c>
      <c r="V16" s="22">
        <v>181</v>
      </c>
      <c r="W16" s="22" t="s">
        <v>78</v>
      </c>
      <c r="X16" s="22" t="s">
        <v>73</v>
      </c>
      <c r="Y16" s="59">
        <v>1300</v>
      </c>
      <c r="Z16" s="40"/>
      <c r="AA16" s="1" t="s">
        <v>74</v>
      </c>
      <c r="AB16" s="28" t="s">
        <v>175</v>
      </c>
    </row>
    <row r="17" spans="1:28" x14ac:dyDescent="0.3">
      <c r="A17" s="1" t="s">
        <v>67</v>
      </c>
      <c r="B17" s="1" t="s">
        <v>45</v>
      </c>
      <c r="C17" s="27" t="s">
        <v>215</v>
      </c>
      <c r="D17" s="37">
        <v>10</v>
      </c>
      <c r="E17" s="27">
        <v>28</v>
      </c>
      <c r="F17" s="27">
        <v>4</v>
      </c>
      <c r="G17" s="70"/>
      <c r="H17" s="70"/>
      <c r="I17" s="70"/>
      <c r="J17" s="27">
        <v>1</v>
      </c>
      <c r="K17" s="27">
        <v>2</v>
      </c>
      <c r="L17" s="70"/>
      <c r="M17" s="70"/>
      <c r="N17" s="27">
        <f t="shared" si="0"/>
        <v>0</v>
      </c>
      <c r="O17" s="71"/>
      <c r="P17" s="71"/>
      <c r="Q17" s="71"/>
      <c r="R17" s="71"/>
      <c r="S17" s="71"/>
      <c r="T17" s="38">
        <f t="shared" si="1"/>
        <v>9</v>
      </c>
      <c r="U17" s="39">
        <f t="shared" si="2"/>
        <v>0.32142857142857145</v>
      </c>
      <c r="V17" s="22">
        <v>181</v>
      </c>
      <c r="W17" s="22" t="s">
        <v>78</v>
      </c>
      <c r="X17" s="22" t="s">
        <v>73</v>
      </c>
      <c r="Y17" s="59">
        <v>1300</v>
      </c>
      <c r="Z17" s="40"/>
      <c r="AA17" s="1" t="s">
        <v>74</v>
      </c>
      <c r="AB17" s="28" t="s">
        <v>175</v>
      </c>
    </row>
    <row r="18" spans="1:28" x14ac:dyDescent="0.3">
      <c r="A18" s="1" t="s">
        <v>67</v>
      </c>
      <c r="B18" s="1" t="s">
        <v>45</v>
      </c>
      <c r="C18" s="27" t="s">
        <v>48</v>
      </c>
      <c r="D18" s="37">
        <v>1</v>
      </c>
      <c r="E18" s="70"/>
      <c r="F18" s="27">
        <v>5</v>
      </c>
      <c r="G18" s="70"/>
      <c r="H18" s="70"/>
      <c r="I18" s="70"/>
      <c r="J18" s="27">
        <v>4</v>
      </c>
      <c r="K18" s="27">
        <v>5</v>
      </c>
      <c r="L18" s="70"/>
      <c r="M18" s="70"/>
      <c r="N18" s="27">
        <f t="shared" si="0"/>
        <v>0</v>
      </c>
      <c r="O18" s="71"/>
      <c r="P18" s="71"/>
      <c r="Q18" s="71"/>
      <c r="R18" s="71"/>
      <c r="S18" s="71"/>
      <c r="T18" s="38">
        <f t="shared" si="1"/>
        <v>14</v>
      </c>
      <c r="U18" s="39" t="str">
        <f t="shared" si="2"/>
        <v/>
      </c>
      <c r="V18" s="22">
        <v>181</v>
      </c>
      <c r="W18" s="22" t="s">
        <v>78</v>
      </c>
      <c r="X18" s="22" t="s">
        <v>73</v>
      </c>
      <c r="Y18" s="59">
        <v>1300</v>
      </c>
      <c r="Z18" s="40"/>
      <c r="AA18" s="1" t="s">
        <v>74</v>
      </c>
      <c r="AB18" s="28" t="s">
        <v>175</v>
      </c>
    </row>
    <row r="19" spans="1:28" x14ac:dyDescent="0.3">
      <c r="A19" s="1" t="s">
        <v>67</v>
      </c>
      <c r="B19" s="1" t="s">
        <v>45</v>
      </c>
      <c r="C19" s="27" t="s">
        <v>47</v>
      </c>
      <c r="D19" s="37">
        <v>15</v>
      </c>
      <c r="E19" s="70"/>
      <c r="F19" s="27">
        <v>9</v>
      </c>
      <c r="G19" s="70"/>
      <c r="H19" s="70"/>
      <c r="I19" s="70"/>
      <c r="J19" s="27">
        <v>1</v>
      </c>
      <c r="K19" s="27">
        <v>3</v>
      </c>
      <c r="L19" s="70"/>
      <c r="M19" s="70"/>
      <c r="N19" s="27">
        <f t="shared" si="0"/>
        <v>0</v>
      </c>
      <c r="O19" s="71"/>
      <c r="P19" s="71"/>
      <c r="Q19" s="71"/>
      <c r="R19" s="71"/>
      <c r="S19" s="71"/>
      <c r="T19" s="38">
        <f t="shared" si="1"/>
        <v>19</v>
      </c>
      <c r="U19" s="39" t="str">
        <f t="shared" si="2"/>
        <v/>
      </c>
      <c r="V19" s="22">
        <v>181</v>
      </c>
      <c r="W19" s="22" t="s">
        <v>78</v>
      </c>
      <c r="X19" s="22" t="s">
        <v>73</v>
      </c>
      <c r="Y19" s="59">
        <v>1300</v>
      </c>
      <c r="Z19" s="40"/>
      <c r="AA19" s="1" t="s">
        <v>74</v>
      </c>
      <c r="AB19" s="28" t="s">
        <v>175</v>
      </c>
    </row>
    <row r="20" spans="1:28" x14ac:dyDescent="0.3">
      <c r="A20" s="1" t="s">
        <v>67</v>
      </c>
      <c r="B20" s="1" t="s">
        <v>45</v>
      </c>
      <c r="C20" s="27" t="s">
        <v>54</v>
      </c>
      <c r="D20" s="37">
        <v>21</v>
      </c>
      <c r="E20" s="70"/>
      <c r="F20" s="27">
        <v>3</v>
      </c>
      <c r="G20" s="70"/>
      <c r="H20" s="70"/>
      <c r="I20" s="70"/>
      <c r="J20" s="27">
        <v>2</v>
      </c>
      <c r="K20" s="27">
        <v>5</v>
      </c>
      <c r="L20" s="70"/>
      <c r="M20" s="70"/>
      <c r="N20" s="27">
        <f>SUM(L20:M20)</f>
        <v>0</v>
      </c>
      <c r="O20" s="71"/>
      <c r="P20" s="71"/>
      <c r="Q20" s="71"/>
      <c r="R20" s="71"/>
      <c r="S20" s="71"/>
      <c r="T20" s="38">
        <f>(H20*3)+((F20-H20)*2)+J20</f>
        <v>8</v>
      </c>
      <c r="U20" s="39" t="str">
        <f t="shared" si="2"/>
        <v/>
      </c>
      <c r="V20" s="22">
        <v>181</v>
      </c>
      <c r="W20" s="22" t="s">
        <v>78</v>
      </c>
      <c r="X20" s="22" t="s">
        <v>73</v>
      </c>
      <c r="Y20" s="59">
        <v>1300</v>
      </c>
      <c r="Z20" s="40"/>
      <c r="AA20" s="1" t="s">
        <v>74</v>
      </c>
      <c r="AB20" s="28" t="s">
        <v>175</v>
      </c>
    </row>
    <row r="21" spans="1:28" x14ac:dyDescent="0.3">
      <c r="A21" s="1" t="s">
        <v>67</v>
      </c>
      <c r="B21" s="1" t="s">
        <v>45</v>
      </c>
      <c r="C21" s="27" t="s">
        <v>214</v>
      </c>
      <c r="D21" s="37">
        <v>20</v>
      </c>
      <c r="E21" s="70"/>
      <c r="F21" s="27">
        <v>10</v>
      </c>
      <c r="G21" s="70"/>
      <c r="H21" s="70"/>
      <c r="I21" s="70"/>
      <c r="J21" s="27">
        <v>3</v>
      </c>
      <c r="K21" s="27">
        <v>3</v>
      </c>
      <c r="L21" s="70"/>
      <c r="M21" s="70"/>
      <c r="N21" s="27">
        <f>SUM(L21:M21)</f>
        <v>0</v>
      </c>
      <c r="O21" s="71"/>
      <c r="P21" s="54">
        <v>6</v>
      </c>
      <c r="Q21" s="71"/>
      <c r="R21" s="71"/>
      <c r="S21" s="71"/>
      <c r="T21" s="38">
        <f>(H21*3)+((F21-H21)*2)+J21</f>
        <v>23</v>
      </c>
      <c r="U21" s="39" t="str">
        <f t="shared" si="2"/>
        <v/>
      </c>
      <c r="V21" s="22">
        <v>181</v>
      </c>
      <c r="W21" s="22" t="s">
        <v>78</v>
      </c>
      <c r="X21" s="22" t="s">
        <v>73</v>
      </c>
      <c r="Y21" s="59">
        <v>1300</v>
      </c>
      <c r="Z21" s="40"/>
      <c r="AA21" s="1" t="s">
        <v>74</v>
      </c>
      <c r="AB21" s="28" t="s">
        <v>175</v>
      </c>
    </row>
    <row r="22" spans="1:28" x14ac:dyDescent="0.3">
      <c r="A22" s="1" t="s">
        <v>67</v>
      </c>
      <c r="B22" s="1" t="s">
        <v>45</v>
      </c>
      <c r="C22" s="27" t="s">
        <v>253</v>
      </c>
      <c r="D22" s="69"/>
      <c r="E22" s="70"/>
      <c r="F22" s="27">
        <v>0</v>
      </c>
      <c r="G22" s="70"/>
      <c r="H22" s="70"/>
      <c r="I22" s="70"/>
      <c r="J22" s="27">
        <v>0</v>
      </c>
      <c r="K22" s="27">
        <v>0</v>
      </c>
      <c r="L22" s="70"/>
      <c r="M22" s="70"/>
      <c r="N22" s="27">
        <f>SUM(L22:M22)</f>
        <v>0</v>
      </c>
      <c r="O22" s="71"/>
      <c r="P22" s="71"/>
      <c r="Q22" s="71"/>
      <c r="R22" s="71"/>
      <c r="S22" s="71"/>
      <c r="T22" s="38">
        <f>(H22*3)+((F22-H22)*2)+J22</f>
        <v>0</v>
      </c>
      <c r="U22" s="39" t="str">
        <f t="shared" si="2"/>
        <v/>
      </c>
      <c r="V22" s="22">
        <v>181</v>
      </c>
      <c r="W22" s="22" t="s">
        <v>78</v>
      </c>
      <c r="X22" s="22" t="s">
        <v>73</v>
      </c>
      <c r="Y22" s="59">
        <v>1300</v>
      </c>
      <c r="Z22" s="40"/>
      <c r="AA22" s="1" t="s">
        <v>74</v>
      </c>
      <c r="AB22" s="28" t="s">
        <v>175</v>
      </c>
    </row>
    <row r="23" spans="1:28" x14ac:dyDescent="0.3">
      <c r="A23" s="1" t="s">
        <v>67</v>
      </c>
      <c r="B23" s="1" t="s">
        <v>45</v>
      </c>
      <c r="C23" s="27" t="s">
        <v>50</v>
      </c>
      <c r="D23" s="37">
        <v>11</v>
      </c>
      <c r="E23" s="70"/>
      <c r="F23" s="27">
        <v>0</v>
      </c>
      <c r="G23" s="70"/>
      <c r="H23" s="70"/>
      <c r="I23" s="70"/>
      <c r="J23" s="27">
        <v>2</v>
      </c>
      <c r="K23" s="27">
        <v>2</v>
      </c>
      <c r="L23" s="70"/>
      <c r="M23" s="70"/>
      <c r="N23" s="27">
        <f>SUM(L23:M23)</f>
        <v>0</v>
      </c>
      <c r="O23" s="71"/>
      <c r="P23" s="71"/>
      <c r="Q23" s="71"/>
      <c r="R23" s="71"/>
      <c r="S23" s="71"/>
      <c r="T23" s="38">
        <f>(H23*3)+((F23-H23)*2)+J23</f>
        <v>2</v>
      </c>
      <c r="U23" s="39" t="str">
        <f t="shared" si="2"/>
        <v/>
      </c>
      <c r="V23" s="22">
        <v>181</v>
      </c>
      <c r="W23" s="22" t="s">
        <v>78</v>
      </c>
      <c r="X23" s="22" t="s">
        <v>73</v>
      </c>
      <c r="Y23" s="59">
        <v>1300</v>
      </c>
      <c r="Z23" s="40"/>
      <c r="AA23" s="1" t="s">
        <v>74</v>
      </c>
      <c r="AB23" s="28" t="s">
        <v>175</v>
      </c>
    </row>
    <row r="24" spans="1:28" x14ac:dyDescent="0.3">
      <c r="A24" s="1" t="s">
        <v>67</v>
      </c>
      <c r="B24" s="1" t="s">
        <v>45</v>
      </c>
      <c r="C24" s="27" t="s">
        <v>46</v>
      </c>
      <c r="D24" s="37">
        <v>12</v>
      </c>
      <c r="E24" s="70"/>
      <c r="F24" s="27">
        <v>3</v>
      </c>
      <c r="G24" s="70"/>
      <c r="H24" s="70"/>
      <c r="I24" s="70"/>
      <c r="J24" s="27">
        <v>1</v>
      </c>
      <c r="K24" s="27">
        <v>2</v>
      </c>
      <c r="L24" s="70"/>
      <c r="M24" s="70"/>
      <c r="N24" s="27">
        <f>SUM(L24:M24)</f>
        <v>0</v>
      </c>
      <c r="O24" s="71"/>
      <c r="P24" s="71"/>
      <c r="Q24" s="71"/>
      <c r="R24" s="71"/>
      <c r="S24" s="71"/>
      <c r="T24" s="38">
        <f>(H24*3)+((F24-H24)*2)+J24</f>
        <v>7</v>
      </c>
      <c r="U24" s="39" t="str">
        <f t="shared" si="2"/>
        <v/>
      </c>
      <c r="V24" s="22">
        <v>181</v>
      </c>
      <c r="W24" s="22" t="s">
        <v>78</v>
      </c>
      <c r="X24" s="22" t="s">
        <v>73</v>
      </c>
      <c r="Y24" s="59">
        <v>1300</v>
      </c>
      <c r="Z24" s="40"/>
      <c r="AA24" s="1" t="s">
        <v>74</v>
      </c>
      <c r="AB24" s="28" t="s">
        <v>175</v>
      </c>
    </row>
    <row r="25" spans="1:28" x14ac:dyDescent="0.3">
      <c r="A25" s="1" t="s">
        <v>67</v>
      </c>
      <c r="B25" s="1" t="s">
        <v>45</v>
      </c>
      <c r="C25" s="54" t="s">
        <v>38</v>
      </c>
      <c r="D25" s="1"/>
      <c r="E25" s="54">
        <v>212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54">
        <v>27</v>
      </c>
      <c r="Q25" s="41"/>
      <c r="R25" s="41"/>
      <c r="S25" s="41"/>
      <c r="T25" s="41"/>
      <c r="U25" s="39" t="str">
        <f t="shared" ref="U25" si="3">_xlfn.IFNA("",((T25+Q25+N25-R25)+(O25*2))/E25)</f>
        <v/>
      </c>
      <c r="V25" s="22">
        <v>181</v>
      </c>
      <c r="W25" s="22" t="s">
        <v>78</v>
      </c>
      <c r="X25" s="22" t="s">
        <v>73</v>
      </c>
      <c r="Y25" s="59">
        <v>1300</v>
      </c>
      <c r="Z25" s="40"/>
      <c r="AA25" s="1" t="s">
        <v>74</v>
      </c>
      <c r="AB25" s="28" t="s">
        <v>175</v>
      </c>
    </row>
    <row r="26" spans="1:28" x14ac:dyDescent="0.3">
      <c r="A26" s="42" t="s">
        <v>67</v>
      </c>
      <c r="B26" s="42" t="s">
        <v>45</v>
      </c>
      <c r="C26" s="43" t="s">
        <v>39</v>
      </c>
      <c r="D26" s="42"/>
      <c r="E26" s="43">
        <f t="shared" ref="E26:T26" si="4">SUM(E13:E25)</f>
        <v>240</v>
      </c>
      <c r="F26" s="43">
        <f t="shared" si="4"/>
        <v>45</v>
      </c>
      <c r="G26" s="43">
        <f t="shared" si="4"/>
        <v>0</v>
      </c>
      <c r="H26" s="43">
        <f t="shared" si="4"/>
        <v>0</v>
      </c>
      <c r="I26" s="43">
        <f t="shared" si="4"/>
        <v>0</v>
      </c>
      <c r="J26" s="43">
        <f t="shared" si="4"/>
        <v>14</v>
      </c>
      <c r="K26" s="43">
        <f t="shared" si="4"/>
        <v>22</v>
      </c>
      <c r="L26" s="43">
        <f t="shared" si="4"/>
        <v>0</v>
      </c>
      <c r="M26" s="43">
        <f t="shared" si="4"/>
        <v>0</v>
      </c>
      <c r="N26" s="43">
        <f t="shared" si="4"/>
        <v>0</v>
      </c>
      <c r="O26" s="43">
        <f t="shared" si="4"/>
        <v>0</v>
      </c>
      <c r="P26" s="43">
        <f t="shared" si="4"/>
        <v>33</v>
      </c>
      <c r="Q26" s="43">
        <f t="shared" si="4"/>
        <v>0</v>
      </c>
      <c r="R26" s="43">
        <f t="shared" si="4"/>
        <v>0</v>
      </c>
      <c r="S26" s="43">
        <f t="shared" si="4"/>
        <v>0</v>
      </c>
      <c r="T26" s="43">
        <f t="shared" si="4"/>
        <v>104</v>
      </c>
      <c r="U26" s="44">
        <f>((T26+Q26+N26-R26)+(O26*2))/E26</f>
        <v>0.43333333333333335</v>
      </c>
      <c r="V26" s="45">
        <v>181</v>
      </c>
      <c r="W26" s="45" t="s">
        <v>78</v>
      </c>
      <c r="X26" s="45" t="s">
        <v>73</v>
      </c>
      <c r="Y26" s="60">
        <v>1300</v>
      </c>
      <c r="Z26" s="64" t="s">
        <v>274</v>
      </c>
      <c r="AA26" s="42" t="s">
        <v>74</v>
      </c>
      <c r="AB26" s="62" t="s">
        <v>175</v>
      </c>
    </row>
    <row r="27" spans="1:28" x14ac:dyDescent="0.3">
      <c r="A27" s="1"/>
      <c r="B27" s="1"/>
      <c r="C27" s="1"/>
      <c r="D27" s="1"/>
      <c r="F27" s="47" t="s">
        <v>40</v>
      </c>
      <c r="G27" s="48" t="e">
        <f>F26/G26</f>
        <v>#DIV/0!</v>
      </c>
      <c r="H27" s="27"/>
      <c r="I27" s="1"/>
      <c r="J27" s="47" t="s">
        <v>41</v>
      </c>
      <c r="K27" s="49">
        <f>J26/K26</f>
        <v>0.63636363636363635</v>
      </c>
      <c r="L27" s="1"/>
      <c r="M27" s="38" t="s">
        <v>42</v>
      </c>
      <c r="N27" s="50"/>
      <c r="P27" s="1"/>
      <c r="Q27" s="1"/>
      <c r="R27" s="1"/>
      <c r="S27" s="1"/>
      <c r="T27" s="1"/>
      <c r="U27" s="1"/>
      <c r="V27" s="22"/>
      <c r="W27" s="22"/>
      <c r="X27" s="22"/>
      <c r="Y27" s="51"/>
      <c r="Z27" s="40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1"/>
      <c r="Z28" s="40"/>
      <c r="AA28" s="1"/>
      <c r="AB28" s="1"/>
    </row>
    <row r="29" spans="1:28" x14ac:dyDescent="0.3">
      <c r="B29" s="1"/>
      <c r="C29" s="1" t="s">
        <v>275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0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1"/>
      <c r="Z32" s="40"/>
      <c r="AA32" s="1"/>
      <c r="AB32" s="1"/>
    </row>
    <row r="33" spans="1:28" x14ac:dyDescent="0.3">
      <c r="B33" s="1"/>
      <c r="C33" s="31" t="s">
        <v>68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10</v>
      </c>
      <c r="U33" s="1"/>
      <c r="V33" s="34">
        <v>7</v>
      </c>
    </row>
    <row r="34" spans="1:28" x14ac:dyDescent="0.3">
      <c r="A34" s="35" t="s">
        <v>11</v>
      </c>
      <c r="B34" s="36" t="s">
        <v>12</v>
      </c>
      <c r="C34" s="37" t="s">
        <v>13</v>
      </c>
      <c r="D34" s="37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67</v>
      </c>
      <c r="C35" s="27" t="s">
        <v>201</v>
      </c>
      <c r="D35" s="37">
        <v>15</v>
      </c>
      <c r="E35" s="70"/>
      <c r="F35" s="27">
        <v>4</v>
      </c>
      <c r="G35" s="70"/>
      <c r="H35" s="70"/>
      <c r="I35" s="70"/>
      <c r="J35" s="27">
        <v>8</v>
      </c>
      <c r="K35" s="27">
        <v>12</v>
      </c>
      <c r="L35" s="70"/>
      <c r="M35" s="70"/>
      <c r="N35" s="27">
        <f>SUM(L35:M35)</f>
        <v>0</v>
      </c>
      <c r="O35" s="70"/>
      <c r="P35" s="71"/>
      <c r="Q35" s="70"/>
      <c r="R35" s="70"/>
      <c r="S35" s="70"/>
      <c r="T35" s="27">
        <f>+(F35*2)+J35</f>
        <v>16</v>
      </c>
      <c r="U35" s="39" t="str">
        <f>IFERROR(((T35+Q35+N35-R35)+(O35*2))/E35,"")</f>
        <v/>
      </c>
      <c r="V35" s="22">
        <v>181</v>
      </c>
      <c r="W35" s="22" t="s">
        <v>72</v>
      </c>
      <c r="X35" s="22" t="s">
        <v>79</v>
      </c>
      <c r="Y35" s="59">
        <v>1300</v>
      </c>
      <c r="Z35" s="40"/>
      <c r="AA35" s="1" t="s">
        <v>176</v>
      </c>
      <c r="AB35" s="28" t="s">
        <v>172</v>
      </c>
    </row>
    <row r="36" spans="1:28" x14ac:dyDescent="0.3">
      <c r="A36" s="1" t="s">
        <v>45</v>
      </c>
      <c r="B36" s="1" t="s">
        <v>67</v>
      </c>
      <c r="C36" s="27" t="s">
        <v>202</v>
      </c>
      <c r="D36" s="37">
        <v>10</v>
      </c>
      <c r="E36" s="70"/>
      <c r="F36" s="27">
        <v>0</v>
      </c>
      <c r="G36" s="70"/>
      <c r="H36" s="70"/>
      <c r="I36" s="70"/>
      <c r="J36" s="27">
        <v>0</v>
      </c>
      <c r="K36" s="27">
        <v>0</v>
      </c>
      <c r="L36" s="70"/>
      <c r="M36" s="70"/>
      <c r="N36" s="27">
        <f t="shared" ref="N36:N41" si="5">SUM(L36:M36)</f>
        <v>0</v>
      </c>
      <c r="O36" s="71"/>
      <c r="P36" s="71"/>
      <c r="Q36" s="71"/>
      <c r="R36" s="71"/>
      <c r="S36" s="71"/>
      <c r="T36" s="27">
        <f t="shared" ref="T36:T44" si="6">+(F36*2)+J36</f>
        <v>0</v>
      </c>
      <c r="U36" s="39" t="str">
        <f t="shared" ref="U36:U44" si="7">IFERROR(((T36+Q36+N36-R36)+(O36*2))/E36,"")</f>
        <v/>
      </c>
      <c r="V36" s="22">
        <v>181</v>
      </c>
      <c r="W36" s="22" t="s">
        <v>72</v>
      </c>
      <c r="X36" s="22" t="s">
        <v>79</v>
      </c>
      <c r="Y36" s="59">
        <v>1300</v>
      </c>
      <c r="Z36" s="40"/>
      <c r="AA36" s="1" t="s">
        <v>176</v>
      </c>
      <c r="AB36" s="28" t="s">
        <v>172</v>
      </c>
    </row>
    <row r="37" spans="1:28" x14ac:dyDescent="0.3">
      <c r="A37" s="1" t="s">
        <v>45</v>
      </c>
      <c r="B37" s="1" t="s">
        <v>67</v>
      </c>
      <c r="C37" s="27" t="s">
        <v>203</v>
      </c>
      <c r="D37" s="37">
        <v>25</v>
      </c>
      <c r="E37" s="70"/>
      <c r="F37" s="27">
        <v>0</v>
      </c>
      <c r="G37" s="70"/>
      <c r="H37" s="70"/>
      <c r="I37" s="70"/>
      <c r="J37" s="27">
        <v>0</v>
      </c>
      <c r="K37" s="27">
        <v>0</v>
      </c>
      <c r="L37" s="70"/>
      <c r="M37" s="70"/>
      <c r="N37" s="27">
        <f t="shared" si="5"/>
        <v>0</v>
      </c>
      <c r="O37" s="71"/>
      <c r="P37" s="71"/>
      <c r="Q37" s="71"/>
      <c r="R37" s="71"/>
      <c r="S37" s="71"/>
      <c r="T37" s="27">
        <f t="shared" si="6"/>
        <v>0</v>
      </c>
      <c r="U37" s="39" t="str">
        <f t="shared" si="7"/>
        <v/>
      </c>
      <c r="V37" s="22">
        <v>181</v>
      </c>
      <c r="W37" s="22" t="s">
        <v>72</v>
      </c>
      <c r="X37" s="22" t="s">
        <v>79</v>
      </c>
      <c r="Y37" s="59">
        <v>1300</v>
      </c>
      <c r="Z37" s="40"/>
      <c r="AA37" s="1" t="s">
        <v>176</v>
      </c>
      <c r="AB37" s="28" t="s">
        <v>172</v>
      </c>
    </row>
    <row r="38" spans="1:28" x14ac:dyDescent="0.3">
      <c r="A38" s="1" t="s">
        <v>45</v>
      </c>
      <c r="B38" s="1" t="s">
        <v>67</v>
      </c>
      <c r="C38" s="27" t="s">
        <v>204</v>
      </c>
      <c r="D38" s="37">
        <v>8</v>
      </c>
      <c r="E38" s="70"/>
      <c r="F38" s="27">
        <v>3</v>
      </c>
      <c r="G38" s="70"/>
      <c r="H38" s="70"/>
      <c r="I38" s="70"/>
      <c r="J38" s="27">
        <v>0</v>
      </c>
      <c r="K38" s="27">
        <v>0</v>
      </c>
      <c r="L38" s="70"/>
      <c r="M38" s="70"/>
      <c r="N38" s="27">
        <f t="shared" si="5"/>
        <v>0</v>
      </c>
      <c r="O38" s="71"/>
      <c r="P38" s="54">
        <v>6</v>
      </c>
      <c r="Q38" s="71"/>
      <c r="R38" s="71"/>
      <c r="S38" s="71"/>
      <c r="T38" s="27">
        <f t="shared" si="6"/>
        <v>6</v>
      </c>
      <c r="U38" s="39" t="str">
        <f t="shared" si="7"/>
        <v/>
      </c>
      <c r="V38" s="22">
        <v>181</v>
      </c>
      <c r="W38" s="22" t="s">
        <v>72</v>
      </c>
      <c r="X38" s="22" t="s">
        <v>79</v>
      </c>
      <c r="Y38" s="59">
        <v>1300</v>
      </c>
      <c r="Z38" s="40"/>
      <c r="AA38" s="1" t="s">
        <v>176</v>
      </c>
      <c r="AB38" s="28" t="s">
        <v>172</v>
      </c>
    </row>
    <row r="39" spans="1:28" x14ac:dyDescent="0.3">
      <c r="A39" s="1" t="s">
        <v>45</v>
      </c>
      <c r="B39" s="1" t="s">
        <v>67</v>
      </c>
      <c r="C39" s="27" t="s">
        <v>205</v>
      </c>
      <c r="D39" s="37">
        <v>6</v>
      </c>
      <c r="E39" s="70"/>
      <c r="F39" s="27">
        <v>3</v>
      </c>
      <c r="G39" s="70"/>
      <c r="H39" s="70"/>
      <c r="I39" s="70"/>
      <c r="J39" s="27">
        <v>6</v>
      </c>
      <c r="K39" s="27">
        <v>9</v>
      </c>
      <c r="L39" s="70"/>
      <c r="M39" s="70"/>
      <c r="N39" s="27">
        <f t="shared" si="5"/>
        <v>0</v>
      </c>
      <c r="O39" s="71"/>
      <c r="P39" s="71"/>
      <c r="Q39" s="71"/>
      <c r="R39" s="71"/>
      <c r="S39" s="71"/>
      <c r="T39" s="27">
        <f t="shared" si="6"/>
        <v>12</v>
      </c>
      <c r="U39" s="39" t="str">
        <f t="shared" si="7"/>
        <v/>
      </c>
      <c r="V39" s="22">
        <v>181</v>
      </c>
      <c r="W39" s="22" t="s">
        <v>72</v>
      </c>
      <c r="X39" s="22" t="s">
        <v>79</v>
      </c>
      <c r="Y39" s="59">
        <v>1300</v>
      </c>
      <c r="Z39" s="40"/>
      <c r="AA39" s="1" t="s">
        <v>176</v>
      </c>
      <c r="AB39" s="28" t="s">
        <v>172</v>
      </c>
    </row>
    <row r="40" spans="1:28" x14ac:dyDescent="0.3">
      <c r="A40" s="1" t="s">
        <v>45</v>
      </c>
      <c r="B40" s="1" t="s">
        <v>67</v>
      </c>
      <c r="C40" s="27" t="s">
        <v>206</v>
      </c>
      <c r="D40" s="37">
        <v>22</v>
      </c>
      <c r="E40" s="70"/>
      <c r="F40" s="27">
        <v>8</v>
      </c>
      <c r="G40" s="70"/>
      <c r="H40" s="70"/>
      <c r="I40" s="70"/>
      <c r="J40" s="27">
        <v>5</v>
      </c>
      <c r="K40" s="27">
        <v>9</v>
      </c>
      <c r="L40" s="70"/>
      <c r="M40" s="70"/>
      <c r="N40" s="27">
        <f t="shared" si="5"/>
        <v>0</v>
      </c>
      <c r="O40" s="71"/>
      <c r="P40" s="71"/>
      <c r="Q40" s="71"/>
      <c r="R40" s="71"/>
      <c r="S40" s="71"/>
      <c r="T40" s="27">
        <f t="shared" si="6"/>
        <v>21</v>
      </c>
      <c r="U40" s="39" t="str">
        <f t="shared" si="7"/>
        <v/>
      </c>
      <c r="V40" s="22">
        <v>181</v>
      </c>
      <c r="W40" s="22" t="s">
        <v>72</v>
      </c>
      <c r="X40" s="22" t="s">
        <v>79</v>
      </c>
      <c r="Y40" s="59">
        <v>1300</v>
      </c>
      <c r="Z40" s="40"/>
      <c r="AA40" s="1" t="s">
        <v>176</v>
      </c>
      <c r="AB40" s="28" t="s">
        <v>172</v>
      </c>
    </row>
    <row r="41" spans="1:28" x14ac:dyDescent="0.3">
      <c r="A41" s="1" t="s">
        <v>45</v>
      </c>
      <c r="B41" s="1" t="s">
        <v>67</v>
      </c>
      <c r="C41" s="27" t="s">
        <v>207</v>
      </c>
      <c r="D41" s="37">
        <v>28</v>
      </c>
      <c r="E41" s="70"/>
      <c r="F41" s="27">
        <v>2</v>
      </c>
      <c r="G41" s="70"/>
      <c r="H41" s="70"/>
      <c r="I41" s="70"/>
      <c r="J41" s="27">
        <v>1</v>
      </c>
      <c r="K41" s="27">
        <v>2</v>
      </c>
      <c r="L41" s="70"/>
      <c r="M41" s="70"/>
      <c r="N41" s="27">
        <f t="shared" si="5"/>
        <v>0</v>
      </c>
      <c r="O41" s="71"/>
      <c r="P41" s="71"/>
      <c r="Q41" s="71"/>
      <c r="R41" s="71"/>
      <c r="S41" s="71"/>
      <c r="T41" s="27">
        <f t="shared" si="6"/>
        <v>5</v>
      </c>
      <c r="U41" s="39" t="str">
        <f t="shared" si="7"/>
        <v/>
      </c>
      <c r="V41" s="22">
        <v>181</v>
      </c>
      <c r="W41" s="22" t="s">
        <v>72</v>
      </c>
      <c r="X41" s="22" t="s">
        <v>79</v>
      </c>
      <c r="Y41" s="59">
        <v>1300</v>
      </c>
      <c r="Z41" s="40"/>
      <c r="AA41" s="1" t="s">
        <v>176</v>
      </c>
      <c r="AB41" s="28" t="s">
        <v>172</v>
      </c>
    </row>
    <row r="42" spans="1:28" x14ac:dyDescent="0.3">
      <c r="A42" s="1" t="s">
        <v>45</v>
      </c>
      <c r="B42" s="1" t="s">
        <v>67</v>
      </c>
      <c r="C42" s="27" t="s">
        <v>208</v>
      </c>
      <c r="D42" s="37">
        <v>32</v>
      </c>
      <c r="E42" s="70"/>
      <c r="F42" s="27">
        <v>2</v>
      </c>
      <c r="G42" s="70"/>
      <c r="H42" s="70"/>
      <c r="I42" s="70"/>
      <c r="J42" s="27">
        <v>1</v>
      </c>
      <c r="K42" s="27">
        <v>2</v>
      </c>
      <c r="L42" s="70"/>
      <c r="M42" s="70"/>
      <c r="N42" s="27">
        <f>SUM(L42:M42)</f>
        <v>0</v>
      </c>
      <c r="O42" s="71"/>
      <c r="P42" s="71"/>
      <c r="Q42" s="71"/>
      <c r="R42" s="71"/>
      <c r="S42" s="71"/>
      <c r="T42" s="27">
        <f t="shared" si="6"/>
        <v>5</v>
      </c>
      <c r="U42" s="39" t="str">
        <f t="shared" si="7"/>
        <v/>
      </c>
      <c r="V42" s="22">
        <v>181</v>
      </c>
      <c r="W42" s="22" t="s">
        <v>72</v>
      </c>
      <c r="X42" s="22" t="s">
        <v>79</v>
      </c>
      <c r="Y42" s="59">
        <v>1300</v>
      </c>
      <c r="Z42" s="40"/>
      <c r="AA42" s="1" t="s">
        <v>176</v>
      </c>
      <c r="AB42" s="28" t="s">
        <v>172</v>
      </c>
    </row>
    <row r="43" spans="1:28" x14ac:dyDescent="0.3">
      <c r="A43" s="1" t="s">
        <v>45</v>
      </c>
      <c r="B43" s="1" t="s">
        <v>67</v>
      </c>
      <c r="C43" s="27" t="s">
        <v>209</v>
      </c>
      <c r="D43" s="37">
        <v>1</v>
      </c>
      <c r="E43" s="70"/>
      <c r="F43" s="27">
        <v>5</v>
      </c>
      <c r="G43" s="70"/>
      <c r="H43" s="70"/>
      <c r="I43" s="70"/>
      <c r="J43" s="27">
        <v>6</v>
      </c>
      <c r="K43" s="27">
        <v>9</v>
      </c>
      <c r="L43" s="70"/>
      <c r="M43" s="70"/>
      <c r="N43" s="27">
        <f>SUM(L43:M43)</f>
        <v>0</v>
      </c>
      <c r="O43" s="71"/>
      <c r="P43" s="71"/>
      <c r="Q43" s="71"/>
      <c r="R43" s="71"/>
      <c r="S43" s="71"/>
      <c r="T43" s="27">
        <f t="shared" si="6"/>
        <v>16</v>
      </c>
      <c r="U43" s="39" t="str">
        <f t="shared" si="7"/>
        <v/>
      </c>
      <c r="V43" s="22">
        <v>181</v>
      </c>
      <c r="W43" s="22" t="s">
        <v>72</v>
      </c>
      <c r="X43" s="22" t="s">
        <v>79</v>
      </c>
      <c r="Y43" s="59">
        <v>1300</v>
      </c>
      <c r="Z43" s="40"/>
      <c r="AA43" s="1" t="s">
        <v>176</v>
      </c>
      <c r="AB43" s="28" t="s">
        <v>172</v>
      </c>
    </row>
    <row r="44" spans="1:28" x14ac:dyDescent="0.3">
      <c r="A44" s="1" t="s">
        <v>45</v>
      </c>
      <c r="B44" s="1" t="s">
        <v>67</v>
      </c>
      <c r="C44" s="27" t="s">
        <v>210</v>
      </c>
      <c r="D44" s="37">
        <v>30</v>
      </c>
      <c r="E44" s="70"/>
      <c r="F44" s="27">
        <v>0</v>
      </c>
      <c r="G44" s="70"/>
      <c r="H44" s="70"/>
      <c r="I44" s="70"/>
      <c r="J44" s="27">
        <v>11</v>
      </c>
      <c r="K44" s="27">
        <v>16</v>
      </c>
      <c r="L44" s="70"/>
      <c r="M44" s="70"/>
      <c r="N44" s="27">
        <f>SUM(L44:M44)</f>
        <v>0</v>
      </c>
      <c r="O44" s="71"/>
      <c r="P44" s="71"/>
      <c r="Q44" s="71"/>
      <c r="R44" s="71"/>
      <c r="S44" s="71"/>
      <c r="T44" s="27">
        <f t="shared" si="6"/>
        <v>11</v>
      </c>
      <c r="U44" s="39" t="str">
        <f t="shared" si="7"/>
        <v/>
      </c>
      <c r="V44" s="22">
        <v>181</v>
      </c>
      <c r="W44" s="22" t="s">
        <v>72</v>
      </c>
      <c r="X44" s="22" t="s">
        <v>79</v>
      </c>
      <c r="Y44" s="59">
        <v>1300</v>
      </c>
      <c r="Z44" s="40"/>
      <c r="AA44" s="1" t="s">
        <v>176</v>
      </c>
      <c r="AB44" s="28" t="s">
        <v>172</v>
      </c>
    </row>
    <row r="45" spans="1:28" x14ac:dyDescent="0.3">
      <c r="A45" s="1" t="s">
        <v>45</v>
      </c>
      <c r="B45" s="1" t="s">
        <v>67</v>
      </c>
      <c r="C45" s="54" t="s">
        <v>38</v>
      </c>
      <c r="D45" s="1"/>
      <c r="E45" s="54">
        <v>240</v>
      </c>
      <c r="F45" s="41"/>
      <c r="G45" s="41"/>
      <c r="H45" s="41"/>
      <c r="I45" s="41"/>
      <c r="J45" s="41"/>
      <c r="K45" s="41"/>
      <c r="L45" s="41"/>
      <c r="M45" s="41"/>
      <c r="N45" s="27"/>
      <c r="O45" s="41"/>
      <c r="P45" s="54">
        <v>18</v>
      </c>
      <c r="Q45" s="41"/>
      <c r="R45" s="41"/>
      <c r="S45" s="41"/>
      <c r="T45" s="27"/>
      <c r="U45" s="39" t="str">
        <f t="shared" ref="U45" si="8">_xlfn.IFNA("",((T45+Q45+N45-R45)+(O45*2))/E45)</f>
        <v/>
      </c>
      <c r="V45" s="22">
        <v>181</v>
      </c>
      <c r="W45" s="22" t="s">
        <v>72</v>
      </c>
      <c r="X45" s="22" t="s">
        <v>79</v>
      </c>
      <c r="Y45" s="59">
        <v>1300</v>
      </c>
      <c r="Z45" s="40"/>
      <c r="AA45" s="1" t="s">
        <v>176</v>
      </c>
      <c r="AB45" s="28" t="s">
        <v>172</v>
      </c>
    </row>
    <row r="46" spans="1:28" x14ac:dyDescent="0.3">
      <c r="A46" s="42" t="s">
        <v>45</v>
      </c>
      <c r="B46" s="42" t="s">
        <v>67</v>
      </c>
      <c r="C46" s="43" t="s">
        <v>39</v>
      </c>
      <c r="D46" s="42"/>
      <c r="E46" s="43">
        <f t="shared" ref="E46:T46" si="9">SUM(E35:E45)</f>
        <v>240</v>
      </c>
      <c r="F46" s="43">
        <f t="shared" si="9"/>
        <v>27</v>
      </c>
      <c r="G46" s="43">
        <f t="shared" si="9"/>
        <v>0</v>
      </c>
      <c r="H46" s="43">
        <f t="shared" si="9"/>
        <v>0</v>
      </c>
      <c r="I46" s="43">
        <f t="shared" si="9"/>
        <v>0</v>
      </c>
      <c r="J46" s="43">
        <f t="shared" si="9"/>
        <v>38</v>
      </c>
      <c r="K46" s="43">
        <f t="shared" si="9"/>
        <v>59</v>
      </c>
      <c r="L46" s="43">
        <f t="shared" si="9"/>
        <v>0</v>
      </c>
      <c r="M46" s="43">
        <f t="shared" si="9"/>
        <v>0</v>
      </c>
      <c r="N46" s="43">
        <f t="shared" si="9"/>
        <v>0</v>
      </c>
      <c r="O46" s="43">
        <f t="shared" si="9"/>
        <v>0</v>
      </c>
      <c r="P46" s="43">
        <f t="shared" si="9"/>
        <v>24</v>
      </c>
      <c r="Q46" s="43">
        <f t="shared" si="9"/>
        <v>0</v>
      </c>
      <c r="R46" s="43">
        <f t="shared" si="9"/>
        <v>0</v>
      </c>
      <c r="S46" s="43">
        <f t="shared" si="9"/>
        <v>0</v>
      </c>
      <c r="T46" s="43">
        <f t="shared" si="9"/>
        <v>92</v>
      </c>
      <c r="U46" s="44">
        <f>((T46+Q46+N46-R46)+(O46*2))/E46</f>
        <v>0.38333333333333336</v>
      </c>
      <c r="V46" s="45">
        <v>181</v>
      </c>
      <c r="W46" s="45" t="s">
        <v>72</v>
      </c>
      <c r="X46" s="45" t="s">
        <v>79</v>
      </c>
      <c r="Y46" s="60">
        <v>1300</v>
      </c>
      <c r="Z46" s="46"/>
      <c r="AA46" s="42" t="s">
        <v>176</v>
      </c>
      <c r="AB46" s="68" t="s">
        <v>172</v>
      </c>
    </row>
    <row r="47" spans="1:28" x14ac:dyDescent="0.3">
      <c r="A47" s="1"/>
      <c r="B47" s="1"/>
      <c r="C47" s="1"/>
      <c r="D47" s="1"/>
      <c r="F47" s="47" t="s">
        <v>40</v>
      </c>
      <c r="G47" s="48" t="e">
        <f>F46/G46</f>
        <v>#DIV/0!</v>
      </c>
      <c r="H47" s="27"/>
      <c r="I47" s="1"/>
      <c r="J47" s="47" t="s">
        <v>41</v>
      </c>
      <c r="K47" s="49">
        <f>J46/K46</f>
        <v>0.64406779661016944</v>
      </c>
      <c r="L47" s="1"/>
      <c r="M47" s="38" t="s">
        <v>42</v>
      </c>
      <c r="N47" s="50"/>
      <c r="P47" s="1"/>
      <c r="Q47" s="1"/>
      <c r="R47" s="1"/>
      <c r="S47" s="1"/>
      <c r="T47" s="1"/>
      <c r="U47" s="1"/>
      <c r="V47" s="22"/>
      <c r="W47" s="22"/>
      <c r="X47" s="22"/>
      <c r="Y47" s="51"/>
      <c r="Z47" s="40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1"/>
      <c r="Z48" s="40"/>
      <c r="AA48" s="1"/>
      <c r="AB48" s="1"/>
    </row>
    <row r="49" spans="1:28" x14ac:dyDescent="0.3">
      <c r="A49" s="1" t="s">
        <v>273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1"/>
      <c r="Z49" s="40"/>
      <c r="AA49" s="1"/>
      <c r="AB49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6DC56-C425-4218-A4F1-0E779C0439C5}">
  <sheetPr>
    <tabColor rgb="FF92D05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56" t="s">
        <v>265</v>
      </c>
    </row>
    <row r="2" spans="1:28" x14ac:dyDescent="0.3">
      <c r="B2" s="1"/>
      <c r="C2" s="2" t="s">
        <v>44</v>
      </c>
      <c r="D2" s="3" t="s">
        <v>71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111</v>
      </c>
      <c r="D4" s="7" t="s">
        <v>4</v>
      </c>
      <c r="E4" s="8"/>
      <c r="F4" s="5"/>
      <c r="G4" s="1"/>
      <c r="J4" s="15" t="s">
        <v>178</v>
      </c>
      <c r="K4" s="16" t="s">
        <v>44</v>
      </c>
      <c r="L4" s="17"/>
      <c r="M4" s="18"/>
      <c r="N4" s="19">
        <v>22</v>
      </c>
      <c r="O4" s="19">
        <v>20</v>
      </c>
      <c r="P4" s="19">
        <v>23</v>
      </c>
      <c r="Q4" s="19">
        <v>24</v>
      </c>
      <c r="R4" s="20"/>
      <c r="S4" s="21">
        <f>SUM(N4:R4)</f>
        <v>89</v>
      </c>
      <c r="T4" s="22">
        <v>201</v>
      </c>
    </row>
    <row r="5" spans="1:28" x14ac:dyDescent="0.3">
      <c r="B5" s="1"/>
      <c r="C5" s="6" t="s">
        <v>177</v>
      </c>
      <c r="D5" s="7" t="s">
        <v>5</v>
      </c>
      <c r="E5" s="1"/>
      <c r="F5" s="1"/>
      <c r="G5" s="1"/>
      <c r="J5" s="15" t="s">
        <v>179</v>
      </c>
      <c r="K5" s="16" t="s">
        <v>70</v>
      </c>
      <c r="L5" s="17"/>
      <c r="M5" s="18"/>
      <c r="N5" s="19">
        <v>25</v>
      </c>
      <c r="O5" s="19">
        <v>25</v>
      </c>
      <c r="P5" s="19">
        <v>31</v>
      </c>
      <c r="Q5" s="19">
        <v>20</v>
      </c>
      <c r="R5" s="20"/>
      <c r="S5" s="21">
        <f>SUM(N5:R5)</f>
        <v>101</v>
      </c>
      <c r="T5" s="22">
        <v>201</v>
      </c>
      <c r="U5" s="1"/>
      <c r="V5" s="1"/>
      <c r="W5" s="1"/>
    </row>
    <row r="6" spans="1:28" x14ac:dyDescent="0.3">
      <c r="C6" s="23">
        <v>895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57"/>
      <c r="D7" s="7" t="s">
        <v>7</v>
      </c>
      <c r="G7" s="1"/>
      <c r="S7" s="1"/>
      <c r="T7" s="25" t="s">
        <v>8</v>
      </c>
      <c r="U7" s="1"/>
      <c r="V7" s="26">
        <v>201</v>
      </c>
      <c r="W7" s="1"/>
    </row>
    <row r="8" spans="1:28" x14ac:dyDescent="0.3">
      <c r="B8" s="1"/>
      <c r="C8" s="57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55">
        <v>9.7222222222222224E-2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2" t="s">
        <v>44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10</v>
      </c>
      <c r="U11" s="1"/>
      <c r="V11" s="53">
        <v>9</v>
      </c>
      <c r="W11" s="1"/>
      <c r="X11" s="1"/>
      <c r="Y11" s="30"/>
      <c r="Z11" s="40"/>
      <c r="AA11" s="1"/>
      <c r="AB11" s="1"/>
    </row>
    <row r="12" spans="1:28" x14ac:dyDescent="0.3">
      <c r="A12" s="35" t="s">
        <v>11</v>
      </c>
      <c r="B12" s="36" t="s">
        <v>12</v>
      </c>
      <c r="C12" s="37" t="s">
        <v>13</v>
      </c>
      <c r="D12" s="37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69</v>
      </c>
      <c r="B13" s="1" t="s">
        <v>45</v>
      </c>
      <c r="C13" s="27" t="s">
        <v>49</v>
      </c>
      <c r="D13" s="37">
        <v>4</v>
      </c>
      <c r="E13" s="27">
        <v>27</v>
      </c>
      <c r="F13" s="27">
        <v>7</v>
      </c>
      <c r="G13" s="27">
        <v>12</v>
      </c>
      <c r="H13" s="27"/>
      <c r="I13" s="27"/>
      <c r="J13" s="27">
        <v>1</v>
      </c>
      <c r="K13" s="27">
        <v>2</v>
      </c>
      <c r="L13" s="27">
        <v>0</v>
      </c>
      <c r="M13" s="27">
        <v>0</v>
      </c>
      <c r="N13" s="27">
        <f t="shared" ref="N13:N24" si="0">SUM(L13:M13)</f>
        <v>0</v>
      </c>
      <c r="O13" s="27">
        <v>0</v>
      </c>
      <c r="P13" s="38">
        <v>2</v>
      </c>
      <c r="Q13" s="27">
        <v>2</v>
      </c>
      <c r="R13" s="27">
        <v>4</v>
      </c>
      <c r="S13" s="27">
        <v>0</v>
      </c>
      <c r="T13" s="27">
        <f t="shared" ref="T13:T24" si="1">(H13*3)+((F13-H13)*2)+J13</f>
        <v>15</v>
      </c>
      <c r="U13" s="39">
        <f t="shared" ref="U13:U24" si="2">IFERROR(((T13+Q13+N13-R13)+(O13*2))/E13,"")</f>
        <v>0.48148148148148145</v>
      </c>
      <c r="V13" s="22">
        <v>201</v>
      </c>
      <c r="W13" s="22" t="s">
        <v>72</v>
      </c>
      <c r="X13" s="22" t="s">
        <v>79</v>
      </c>
      <c r="Y13" s="59">
        <v>895</v>
      </c>
      <c r="Z13" s="40"/>
      <c r="AA13" s="1" t="s">
        <v>74</v>
      </c>
      <c r="AB13" s="28" t="s">
        <v>180</v>
      </c>
    </row>
    <row r="14" spans="1:28" x14ac:dyDescent="0.3">
      <c r="A14" s="1" t="s">
        <v>69</v>
      </c>
      <c r="B14" s="1" t="s">
        <v>45</v>
      </c>
      <c r="C14" s="27" t="s">
        <v>51</v>
      </c>
      <c r="D14" s="37">
        <v>5</v>
      </c>
      <c r="E14" s="27">
        <v>14</v>
      </c>
      <c r="F14" s="27">
        <v>1</v>
      </c>
      <c r="G14" s="27">
        <v>3</v>
      </c>
      <c r="H14" s="27"/>
      <c r="I14" s="27"/>
      <c r="J14" s="27">
        <v>1</v>
      </c>
      <c r="K14" s="27">
        <v>2</v>
      </c>
      <c r="L14" s="27">
        <v>0</v>
      </c>
      <c r="M14" s="27">
        <v>1</v>
      </c>
      <c r="N14" s="27">
        <f t="shared" si="0"/>
        <v>1</v>
      </c>
      <c r="O14" s="38">
        <v>0</v>
      </c>
      <c r="P14" s="38">
        <v>1</v>
      </c>
      <c r="Q14" s="38">
        <v>1</v>
      </c>
      <c r="R14" s="38">
        <v>1</v>
      </c>
      <c r="S14" s="38">
        <v>0</v>
      </c>
      <c r="T14" s="38">
        <f t="shared" si="1"/>
        <v>3</v>
      </c>
      <c r="U14" s="39">
        <f t="shared" si="2"/>
        <v>0.2857142857142857</v>
      </c>
      <c r="V14" s="22">
        <v>201</v>
      </c>
      <c r="W14" s="22" t="s">
        <v>72</v>
      </c>
      <c r="X14" s="22" t="s">
        <v>79</v>
      </c>
      <c r="Y14" s="59">
        <v>895</v>
      </c>
      <c r="Z14" s="40"/>
      <c r="AA14" s="1" t="s">
        <v>74</v>
      </c>
      <c r="AB14" s="28" t="s">
        <v>180</v>
      </c>
    </row>
    <row r="15" spans="1:28" x14ac:dyDescent="0.3">
      <c r="A15" s="1" t="s">
        <v>69</v>
      </c>
      <c r="B15" s="1" t="s">
        <v>45</v>
      </c>
      <c r="C15" s="27" t="s">
        <v>52</v>
      </c>
      <c r="D15" s="37">
        <v>13</v>
      </c>
      <c r="E15" s="27">
        <v>3</v>
      </c>
      <c r="F15" s="27">
        <v>1</v>
      </c>
      <c r="G15" s="27">
        <v>1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8">
        <v>1</v>
      </c>
      <c r="P15" s="38">
        <v>0</v>
      </c>
      <c r="Q15" s="38">
        <v>0</v>
      </c>
      <c r="R15" s="38">
        <v>0</v>
      </c>
      <c r="S15" s="38">
        <v>0</v>
      </c>
      <c r="T15" s="38">
        <f t="shared" si="1"/>
        <v>2</v>
      </c>
      <c r="U15" s="39">
        <f t="shared" si="2"/>
        <v>1.3333333333333333</v>
      </c>
      <c r="V15" s="22">
        <v>201</v>
      </c>
      <c r="W15" s="22" t="s">
        <v>72</v>
      </c>
      <c r="X15" s="22" t="s">
        <v>79</v>
      </c>
      <c r="Y15" s="59">
        <v>895</v>
      </c>
      <c r="Z15" s="40"/>
      <c r="AA15" s="1" t="s">
        <v>74</v>
      </c>
      <c r="AB15" s="28" t="s">
        <v>180</v>
      </c>
    </row>
    <row r="16" spans="1:28" x14ac:dyDescent="0.3">
      <c r="A16" s="1" t="s">
        <v>69</v>
      </c>
      <c r="B16" s="1" t="s">
        <v>45</v>
      </c>
      <c r="C16" s="27" t="s">
        <v>53</v>
      </c>
      <c r="D16" s="37">
        <v>14</v>
      </c>
      <c r="E16" s="27">
        <v>6</v>
      </c>
      <c r="F16" s="27">
        <v>0</v>
      </c>
      <c r="G16" s="27">
        <v>0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8">
        <v>0</v>
      </c>
      <c r="P16" s="38">
        <v>2</v>
      </c>
      <c r="Q16" s="38">
        <v>0</v>
      </c>
      <c r="R16" s="38">
        <v>1</v>
      </c>
      <c r="S16" s="38">
        <v>0</v>
      </c>
      <c r="T16" s="38">
        <f t="shared" si="1"/>
        <v>0</v>
      </c>
      <c r="U16" s="72">
        <f t="shared" si="2"/>
        <v>-0.16666666666666666</v>
      </c>
      <c r="V16" s="22">
        <v>201</v>
      </c>
      <c r="W16" s="22" t="s">
        <v>72</v>
      </c>
      <c r="X16" s="22" t="s">
        <v>79</v>
      </c>
      <c r="Y16" s="59">
        <v>895</v>
      </c>
      <c r="Z16" s="40"/>
      <c r="AA16" s="1" t="s">
        <v>74</v>
      </c>
      <c r="AB16" s="28" t="s">
        <v>180</v>
      </c>
    </row>
    <row r="17" spans="1:28" x14ac:dyDescent="0.3">
      <c r="A17" s="1" t="s">
        <v>69</v>
      </c>
      <c r="B17" s="1" t="s">
        <v>45</v>
      </c>
      <c r="C17" s="27" t="s">
        <v>215</v>
      </c>
      <c r="D17" s="37">
        <v>10</v>
      </c>
      <c r="E17" s="27">
        <v>25</v>
      </c>
      <c r="F17" s="27">
        <v>2</v>
      </c>
      <c r="G17" s="27">
        <v>9</v>
      </c>
      <c r="H17" s="27"/>
      <c r="I17" s="27"/>
      <c r="J17" s="27">
        <v>0</v>
      </c>
      <c r="K17" s="27">
        <v>0</v>
      </c>
      <c r="L17" s="27">
        <v>1</v>
      </c>
      <c r="M17" s="27">
        <v>0</v>
      </c>
      <c r="N17" s="27">
        <f t="shared" si="0"/>
        <v>1</v>
      </c>
      <c r="O17" s="38">
        <v>0</v>
      </c>
      <c r="P17" s="38">
        <v>4</v>
      </c>
      <c r="Q17" s="38">
        <v>1</v>
      </c>
      <c r="R17" s="38">
        <v>4</v>
      </c>
      <c r="S17" s="38">
        <v>0</v>
      </c>
      <c r="T17" s="38">
        <f t="shared" si="1"/>
        <v>4</v>
      </c>
      <c r="U17" s="39">
        <f t="shared" si="2"/>
        <v>0.08</v>
      </c>
      <c r="V17" s="22">
        <v>201</v>
      </c>
      <c r="W17" s="22" t="s">
        <v>72</v>
      </c>
      <c r="X17" s="22" t="s">
        <v>79</v>
      </c>
      <c r="Y17" s="59">
        <v>895</v>
      </c>
      <c r="Z17" s="40"/>
      <c r="AA17" s="1" t="s">
        <v>74</v>
      </c>
      <c r="AB17" s="28" t="s">
        <v>180</v>
      </c>
    </row>
    <row r="18" spans="1:28" x14ac:dyDescent="0.3">
      <c r="A18" s="1" t="s">
        <v>69</v>
      </c>
      <c r="B18" s="1" t="s">
        <v>45</v>
      </c>
      <c r="C18" s="27" t="s">
        <v>48</v>
      </c>
      <c r="D18" s="37">
        <v>1</v>
      </c>
      <c r="E18" s="27">
        <v>35</v>
      </c>
      <c r="F18" s="27">
        <v>2</v>
      </c>
      <c r="G18" s="27">
        <v>12</v>
      </c>
      <c r="H18" s="27"/>
      <c r="I18" s="27"/>
      <c r="J18" s="27">
        <v>8</v>
      </c>
      <c r="K18" s="27">
        <v>10</v>
      </c>
      <c r="L18" s="27">
        <v>1</v>
      </c>
      <c r="M18" s="27">
        <v>0</v>
      </c>
      <c r="N18" s="27">
        <f t="shared" si="0"/>
        <v>1</v>
      </c>
      <c r="O18" s="38">
        <v>4</v>
      </c>
      <c r="P18" s="38">
        <v>3</v>
      </c>
      <c r="Q18" s="38">
        <v>1</v>
      </c>
      <c r="R18" s="38">
        <v>8</v>
      </c>
      <c r="S18" s="38">
        <v>1</v>
      </c>
      <c r="T18" s="38">
        <f t="shared" si="1"/>
        <v>12</v>
      </c>
      <c r="U18" s="39">
        <f t="shared" si="2"/>
        <v>0.4</v>
      </c>
      <c r="V18" s="22">
        <v>201</v>
      </c>
      <c r="W18" s="22" t="s">
        <v>72</v>
      </c>
      <c r="X18" s="22" t="s">
        <v>79</v>
      </c>
      <c r="Y18" s="59">
        <v>895</v>
      </c>
      <c r="Z18" s="40"/>
      <c r="AA18" s="1" t="s">
        <v>74</v>
      </c>
      <c r="AB18" s="28" t="s">
        <v>180</v>
      </c>
    </row>
    <row r="19" spans="1:28" x14ac:dyDescent="0.3">
      <c r="A19" s="1" t="s">
        <v>69</v>
      </c>
      <c r="B19" s="1" t="s">
        <v>45</v>
      </c>
      <c r="C19" s="27" t="s">
        <v>47</v>
      </c>
      <c r="D19" s="37">
        <v>15</v>
      </c>
      <c r="E19" s="27">
        <v>48</v>
      </c>
      <c r="F19" s="27">
        <v>7</v>
      </c>
      <c r="G19" s="27">
        <v>15</v>
      </c>
      <c r="H19" s="27"/>
      <c r="I19" s="27"/>
      <c r="J19" s="27">
        <v>7</v>
      </c>
      <c r="K19" s="27">
        <v>12</v>
      </c>
      <c r="L19" s="27">
        <v>3</v>
      </c>
      <c r="M19" s="27">
        <v>8</v>
      </c>
      <c r="N19" s="27">
        <f t="shared" si="0"/>
        <v>11</v>
      </c>
      <c r="O19" s="38">
        <v>1</v>
      </c>
      <c r="P19" s="38">
        <v>4</v>
      </c>
      <c r="Q19" s="38">
        <v>5</v>
      </c>
      <c r="R19" s="38">
        <v>3</v>
      </c>
      <c r="S19" s="38">
        <v>0</v>
      </c>
      <c r="T19" s="38">
        <f t="shared" si="1"/>
        <v>21</v>
      </c>
      <c r="U19" s="39">
        <f t="shared" si="2"/>
        <v>0.75</v>
      </c>
      <c r="V19" s="22">
        <v>201</v>
      </c>
      <c r="W19" s="22" t="s">
        <v>72</v>
      </c>
      <c r="X19" s="22" t="s">
        <v>79</v>
      </c>
      <c r="Y19" s="59">
        <v>895</v>
      </c>
      <c r="Z19" s="40"/>
      <c r="AA19" s="1" t="s">
        <v>74</v>
      </c>
      <c r="AB19" s="28" t="s">
        <v>180</v>
      </c>
    </row>
    <row r="20" spans="1:28" x14ac:dyDescent="0.3">
      <c r="A20" s="1" t="s">
        <v>69</v>
      </c>
      <c r="B20" s="1" t="s">
        <v>45</v>
      </c>
      <c r="C20" s="27" t="s">
        <v>54</v>
      </c>
      <c r="D20" s="37">
        <v>21</v>
      </c>
      <c r="E20" s="27">
        <v>30</v>
      </c>
      <c r="F20" s="27">
        <v>7</v>
      </c>
      <c r="G20" s="27">
        <v>18</v>
      </c>
      <c r="H20" s="27"/>
      <c r="I20" s="27"/>
      <c r="J20" s="27">
        <v>2</v>
      </c>
      <c r="K20" s="27">
        <v>5</v>
      </c>
      <c r="L20" s="27">
        <v>4</v>
      </c>
      <c r="M20" s="27">
        <v>9</v>
      </c>
      <c r="N20" s="27">
        <f t="shared" si="0"/>
        <v>13</v>
      </c>
      <c r="O20" s="38">
        <v>0</v>
      </c>
      <c r="P20" s="38">
        <v>4</v>
      </c>
      <c r="Q20" s="38">
        <v>0</v>
      </c>
      <c r="R20" s="38">
        <v>1</v>
      </c>
      <c r="S20" s="38">
        <v>3</v>
      </c>
      <c r="T20" s="38">
        <f t="shared" si="1"/>
        <v>16</v>
      </c>
      <c r="U20" s="39">
        <f t="shared" si="2"/>
        <v>0.93333333333333335</v>
      </c>
      <c r="V20" s="22">
        <v>201</v>
      </c>
      <c r="W20" s="22" t="s">
        <v>72</v>
      </c>
      <c r="X20" s="22" t="s">
        <v>79</v>
      </c>
      <c r="Y20" s="59">
        <v>895</v>
      </c>
      <c r="Z20" s="40"/>
      <c r="AA20" s="1" t="s">
        <v>74</v>
      </c>
      <c r="AB20" s="28" t="s">
        <v>180</v>
      </c>
    </row>
    <row r="21" spans="1:28" x14ac:dyDescent="0.3">
      <c r="A21" s="1" t="s">
        <v>69</v>
      </c>
      <c r="B21" s="1" t="s">
        <v>45</v>
      </c>
      <c r="C21" s="27" t="s">
        <v>214</v>
      </c>
      <c r="D21" s="37">
        <v>20</v>
      </c>
      <c r="E21" s="27">
        <v>12</v>
      </c>
      <c r="F21" s="27">
        <v>1</v>
      </c>
      <c r="G21" s="27">
        <v>4</v>
      </c>
      <c r="H21" s="27"/>
      <c r="I21" s="27"/>
      <c r="J21" s="27">
        <v>0</v>
      </c>
      <c r="K21" s="27">
        <v>2</v>
      </c>
      <c r="L21" s="27">
        <v>3</v>
      </c>
      <c r="M21" s="27">
        <v>5</v>
      </c>
      <c r="N21" s="27">
        <f t="shared" si="0"/>
        <v>8</v>
      </c>
      <c r="O21" s="38">
        <v>1</v>
      </c>
      <c r="P21" s="54">
        <v>6</v>
      </c>
      <c r="Q21" s="38">
        <v>0</v>
      </c>
      <c r="R21" s="38">
        <v>2</v>
      </c>
      <c r="S21" s="38">
        <v>0</v>
      </c>
      <c r="T21" s="38">
        <f t="shared" si="1"/>
        <v>2</v>
      </c>
      <c r="U21" s="39">
        <f t="shared" si="2"/>
        <v>0.83333333333333337</v>
      </c>
      <c r="V21" s="22">
        <v>201</v>
      </c>
      <c r="W21" s="22" t="s">
        <v>72</v>
      </c>
      <c r="X21" s="22" t="s">
        <v>79</v>
      </c>
      <c r="Y21" s="59">
        <v>895</v>
      </c>
      <c r="Z21" s="40"/>
      <c r="AA21" s="1" t="s">
        <v>74</v>
      </c>
      <c r="AB21" s="28" t="s">
        <v>180</v>
      </c>
    </row>
    <row r="22" spans="1:28" x14ac:dyDescent="0.3">
      <c r="A22" s="1" t="s">
        <v>69</v>
      </c>
      <c r="B22" s="1" t="s">
        <v>45</v>
      </c>
      <c r="C22" s="27" t="s">
        <v>253</v>
      </c>
      <c r="D22" s="69"/>
      <c r="E22" s="27" t="s">
        <v>276</v>
      </c>
      <c r="F22" s="27"/>
      <c r="G22" s="27"/>
      <c r="H22" s="27"/>
      <c r="I22" s="27"/>
      <c r="J22" s="27"/>
      <c r="K22" s="27"/>
      <c r="L22" s="27"/>
      <c r="M22" s="27"/>
      <c r="N22" s="27"/>
      <c r="O22" s="38"/>
      <c r="P22" s="54"/>
      <c r="Q22" s="38"/>
      <c r="R22" s="38"/>
      <c r="S22" s="38"/>
      <c r="T22" s="38"/>
      <c r="U22" s="39"/>
      <c r="V22" s="22">
        <v>201</v>
      </c>
      <c r="W22" s="22" t="s">
        <v>72</v>
      </c>
      <c r="X22" s="22" t="s">
        <v>79</v>
      </c>
      <c r="Y22" s="59">
        <v>895</v>
      </c>
      <c r="Z22" s="40"/>
      <c r="AA22" s="1" t="s">
        <v>74</v>
      </c>
      <c r="AB22" s="28" t="s">
        <v>180</v>
      </c>
    </row>
    <row r="23" spans="1:28" x14ac:dyDescent="0.3">
      <c r="A23" s="1" t="s">
        <v>69</v>
      </c>
      <c r="B23" s="1" t="s">
        <v>45</v>
      </c>
      <c r="C23" s="27" t="s">
        <v>50</v>
      </c>
      <c r="D23" s="37">
        <v>11</v>
      </c>
      <c r="E23" s="27" t="s">
        <v>276</v>
      </c>
      <c r="F23" s="27"/>
      <c r="G23" s="27"/>
      <c r="H23" s="27"/>
      <c r="I23" s="27"/>
      <c r="J23" s="27"/>
      <c r="K23" s="27"/>
      <c r="L23" s="27"/>
      <c r="M23" s="27"/>
      <c r="N23" s="27"/>
      <c r="O23" s="38"/>
      <c r="P23" s="38"/>
      <c r="Q23" s="38"/>
      <c r="R23" s="38"/>
      <c r="S23" s="38"/>
      <c r="T23" s="38"/>
      <c r="U23" s="39" t="str">
        <f t="shared" si="2"/>
        <v/>
      </c>
      <c r="V23" s="22">
        <v>201</v>
      </c>
      <c r="W23" s="22" t="s">
        <v>72</v>
      </c>
      <c r="X23" s="22" t="s">
        <v>79</v>
      </c>
      <c r="Y23" s="59">
        <v>895</v>
      </c>
      <c r="Z23" s="40"/>
      <c r="AA23" s="1" t="s">
        <v>74</v>
      </c>
      <c r="AB23" s="28" t="s">
        <v>180</v>
      </c>
    </row>
    <row r="24" spans="1:28" x14ac:dyDescent="0.3">
      <c r="A24" s="1" t="s">
        <v>69</v>
      </c>
      <c r="B24" s="1" t="s">
        <v>45</v>
      </c>
      <c r="C24" s="27" t="s">
        <v>46</v>
      </c>
      <c r="D24" s="37">
        <v>12</v>
      </c>
      <c r="E24" s="27">
        <v>40</v>
      </c>
      <c r="F24" s="27">
        <v>6</v>
      </c>
      <c r="G24" s="27">
        <v>14</v>
      </c>
      <c r="H24" s="27"/>
      <c r="I24" s="27"/>
      <c r="J24" s="27">
        <v>2</v>
      </c>
      <c r="K24" s="27">
        <v>3</v>
      </c>
      <c r="L24" s="27">
        <v>2</v>
      </c>
      <c r="M24" s="27">
        <v>7</v>
      </c>
      <c r="N24" s="27">
        <f t="shared" si="0"/>
        <v>9</v>
      </c>
      <c r="O24" s="38">
        <v>6</v>
      </c>
      <c r="P24" s="38">
        <v>4</v>
      </c>
      <c r="Q24" s="38">
        <v>3</v>
      </c>
      <c r="R24" s="38">
        <v>2</v>
      </c>
      <c r="S24" s="38">
        <v>0</v>
      </c>
      <c r="T24" s="38">
        <f t="shared" si="1"/>
        <v>14</v>
      </c>
      <c r="U24" s="39">
        <f t="shared" si="2"/>
        <v>0.9</v>
      </c>
      <c r="V24" s="22">
        <v>201</v>
      </c>
      <c r="W24" s="22" t="s">
        <v>72</v>
      </c>
      <c r="X24" s="22" t="s">
        <v>79</v>
      </c>
      <c r="Y24" s="59">
        <v>895</v>
      </c>
      <c r="Z24" s="40"/>
      <c r="AA24" s="1" t="s">
        <v>74</v>
      </c>
      <c r="AB24" s="28" t="s">
        <v>180</v>
      </c>
    </row>
    <row r="25" spans="1:28" x14ac:dyDescent="0.3">
      <c r="A25" s="42" t="s">
        <v>69</v>
      </c>
      <c r="B25" s="42" t="s">
        <v>45</v>
      </c>
      <c r="C25" s="43" t="s">
        <v>39</v>
      </c>
      <c r="D25" s="42"/>
      <c r="E25" s="43">
        <f t="shared" ref="E25:T25" si="3">SUM(E13:E24)</f>
        <v>240</v>
      </c>
      <c r="F25" s="43">
        <f t="shared" si="3"/>
        <v>34</v>
      </c>
      <c r="G25" s="43">
        <f t="shared" si="3"/>
        <v>88</v>
      </c>
      <c r="H25" s="43">
        <f t="shared" si="3"/>
        <v>0</v>
      </c>
      <c r="I25" s="43">
        <f t="shared" si="3"/>
        <v>0</v>
      </c>
      <c r="J25" s="43">
        <f t="shared" si="3"/>
        <v>21</v>
      </c>
      <c r="K25" s="43">
        <f t="shared" si="3"/>
        <v>36</v>
      </c>
      <c r="L25" s="43">
        <f t="shared" si="3"/>
        <v>14</v>
      </c>
      <c r="M25" s="43">
        <f t="shared" si="3"/>
        <v>30</v>
      </c>
      <c r="N25" s="43">
        <f t="shared" si="3"/>
        <v>44</v>
      </c>
      <c r="O25" s="43">
        <f t="shared" si="3"/>
        <v>13</v>
      </c>
      <c r="P25" s="43">
        <f t="shared" si="3"/>
        <v>30</v>
      </c>
      <c r="Q25" s="43">
        <f t="shared" si="3"/>
        <v>13</v>
      </c>
      <c r="R25" s="43">
        <f t="shared" si="3"/>
        <v>26</v>
      </c>
      <c r="S25" s="43">
        <f t="shared" si="3"/>
        <v>4</v>
      </c>
      <c r="T25" s="43">
        <f t="shared" si="3"/>
        <v>89</v>
      </c>
      <c r="U25" s="44">
        <f>((T25+Q25+N25-R25)+(O25*2))/E25</f>
        <v>0.60833333333333328</v>
      </c>
      <c r="V25" s="45">
        <v>201</v>
      </c>
      <c r="W25" s="45" t="s">
        <v>72</v>
      </c>
      <c r="X25" s="45" t="s">
        <v>79</v>
      </c>
      <c r="Y25" s="60">
        <v>895</v>
      </c>
      <c r="Z25" s="64" t="s">
        <v>219</v>
      </c>
      <c r="AA25" s="42" t="s">
        <v>74</v>
      </c>
      <c r="AB25" s="62" t="s">
        <v>180</v>
      </c>
    </row>
    <row r="26" spans="1:28" x14ac:dyDescent="0.3">
      <c r="A26" s="1"/>
      <c r="B26" s="1"/>
      <c r="C26" s="1"/>
      <c r="D26" s="1"/>
      <c r="F26" s="47" t="s">
        <v>40</v>
      </c>
      <c r="G26" s="48">
        <f>F25/G25</f>
        <v>0.38636363636363635</v>
      </c>
      <c r="H26" s="27"/>
      <c r="I26" s="1"/>
      <c r="J26" s="47" t="s">
        <v>41</v>
      </c>
      <c r="K26" s="49">
        <f>J25/K25</f>
        <v>0.58333333333333337</v>
      </c>
      <c r="L26" s="1"/>
      <c r="M26" s="38" t="s">
        <v>42</v>
      </c>
      <c r="N26" s="50">
        <v>2</v>
      </c>
      <c r="P26" s="1"/>
      <c r="Q26" s="1"/>
      <c r="R26" s="1"/>
      <c r="S26" s="1"/>
      <c r="T26" s="1"/>
      <c r="U26" s="1"/>
      <c r="V26" s="22"/>
      <c r="W26" s="22"/>
      <c r="X26" s="22"/>
      <c r="Y26" s="51"/>
      <c r="Z26" s="40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1"/>
      <c r="Z27" s="40"/>
      <c r="AA27" s="1"/>
      <c r="AB27" s="1"/>
    </row>
    <row r="28" spans="1:28" x14ac:dyDescent="0.3">
      <c r="B28" s="1"/>
      <c r="C28" s="1" t="s">
        <v>279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0"/>
      <c r="Z28" s="40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1"/>
      <c r="Z29" s="40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1"/>
      <c r="Z30" s="40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1"/>
      <c r="Z31" s="40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1"/>
      <c r="Z32" s="40"/>
      <c r="AA32" s="1"/>
      <c r="AB32" s="1"/>
    </row>
    <row r="33" spans="1:28" x14ac:dyDescent="0.3">
      <c r="B33" s="1"/>
      <c r="C33" s="31" t="s">
        <v>70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10</v>
      </c>
      <c r="U33" s="1"/>
      <c r="V33" s="34">
        <v>8</v>
      </c>
    </row>
    <row r="34" spans="1:28" x14ac:dyDescent="0.3">
      <c r="A34" s="35" t="s">
        <v>11</v>
      </c>
      <c r="B34" s="36" t="s">
        <v>12</v>
      </c>
      <c r="C34" s="37" t="s">
        <v>13</v>
      </c>
      <c r="D34" s="37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69</v>
      </c>
      <c r="C35" s="27" t="s">
        <v>181</v>
      </c>
      <c r="D35" s="37">
        <v>11</v>
      </c>
      <c r="E35" s="27">
        <v>35</v>
      </c>
      <c r="F35" s="27">
        <v>4</v>
      </c>
      <c r="G35" s="27">
        <v>5</v>
      </c>
      <c r="H35" s="27"/>
      <c r="I35" s="27"/>
      <c r="J35" s="27">
        <v>4</v>
      </c>
      <c r="K35" s="27">
        <v>5</v>
      </c>
      <c r="L35" s="27">
        <v>0</v>
      </c>
      <c r="M35" s="27">
        <v>0</v>
      </c>
      <c r="N35" s="27">
        <f>SUM(L35:M35)</f>
        <v>0</v>
      </c>
      <c r="O35" s="27">
        <v>2</v>
      </c>
      <c r="P35" s="38">
        <v>2</v>
      </c>
      <c r="Q35" s="27">
        <v>1</v>
      </c>
      <c r="R35" s="27">
        <v>3</v>
      </c>
      <c r="S35" s="27">
        <v>0</v>
      </c>
      <c r="T35" s="27">
        <f>+(F35*2)+J35</f>
        <v>12</v>
      </c>
      <c r="U35" s="39">
        <f>IFERROR(((T35+Q35+N35-R35)+(O35*2))/E35,"")</f>
        <v>0.4</v>
      </c>
      <c r="V35" s="22">
        <v>201</v>
      </c>
      <c r="W35" s="22" t="s">
        <v>78</v>
      </c>
      <c r="X35" s="22" t="s">
        <v>73</v>
      </c>
      <c r="Y35" s="59">
        <v>895</v>
      </c>
      <c r="Z35" s="40"/>
      <c r="AA35" s="1" t="s">
        <v>192</v>
      </c>
      <c r="AB35" s="28" t="s">
        <v>193</v>
      </c>
    </row>
    <row r="36" spans="1:28" x14ac:dyDescent="0.3">
      <c r="A36" s="1" t="s">
        <v>45</v>
      </c>
      <c r="B36" s="1" t="s">
        <v>69</v>
      </c>
      <c r="C36" s="27" t="s">
        <v>182</v>
      </c>
      <c r="D36" s="37">
        <v>24</v>
      </c>
      <c r="E36" s="27">
        <v>34</v>
      </c>
      <c r="F36" s="27">
        <v>8</v>
      </c>
      <c r="G36" s="27">
        <v>12</v>
      </c>
      <c r="H36" s="27"/>
      <c r="I36" s="27"/>
      <c r="J36" s="27">
        <v>7</v>
      </c>
      <c r="K36" s="27">
        <v>9</v>
      </c>
      <c r="L36" s="27">
        <v>1</v>
      </c>
      <c r="M36" s="27">
        <v>7</v>
      </c>
      <c r="N36" s="27">
        <f t="shared" ref="N36:N41" si="4">SUM(L36:M36)</f>
        <v>8</v>
      </c>
      <c r="O36" s="38">
        <v>4</v>
      </c>
      <c r="P36" s="38">
        <v>3</v>
      </c>
      <c r="Q36" s="38">
        <v>2</v>
      </c>
      <c r="R36" s="38">
        <v>2</v>
      </c>
      <c r="S36" s="38">
        <v>0</v>
      </c>
      <c r="T36" s="27">
        <f t="shared" ref="T36:T44" si="5">+(F36*2)+J36</f>
        <v>23</v>
      </c>
      <c r="U36" s="39">
        <f t="shared" ref="U36:U45" si="6">IFERROR(((T36+Q36+N36-R36)+(O36*2))/E36,"")</f>
        <v>1.1470588235294117</v>
      </c>
      <c r="V36" s="22">
        <v>201</v>
      </c>
      <c r="W36" s="22" t="s">
        <v>78</v>
      </c>
      <c r="X36" s="22" t="s">
        <v>73</v>
      </c>
      <c r="Y36" s="59">
        <v>895</v>
      </c>
      <c r="Z36" s="40"/>
      <c r="AA36" s="1" t="s">
        <v>192</v>
      </c>
      <c r="AB36" s="28" t="s">
        <v>193</v>
      </c>
    </row>
    <row r="37" spans="1:28" x14ac:dyDescent="0.3">
      <c r="A37" s="1" t="s">
        <v>45</v>
      </c>
      <c r="B37" s="1" t="s">
        <v>69</v>
      </c>
      <c r="C37" s="27" t="s">
        <v>183</v>
      </c>
      <c r="D37" s="37">
        <v>22</v>
      </c>
      <c r="E37" s="27">
        <v>26</v>
      </c>
      <c r="F37" s="27">
        <v>5</v>
      </c>
      <c r="G37" s="27">
        <v>9</v>
      </c>
      <c r="H37" s="27"/>
      <c r="I37" s="27"/>
      <c r="J37" s="27">
        <v>6</v>
      </c>
      <c r="K37" s="27">
        <v>7</v>
      </c>
      <c r="L37" s="27">
        <v>5</v>
      </c>
      <c r="M37" s="27">
        <v>1</v>
      </c>
      <c r="N37" s="27">
        <f t="shared" si="4"/>
        <v>6</v>
      </c>
      <c r="O37" s="38">
        <v>2</v>
      </c>
      <c r="P37" s="38">
        <v>4</v>
      </c>
      <c r="Q37" s="38">
        <v>2</v>
      </c>
      <c r="R37" s="38">
        <v>2</v>
      </c>
      <c r="S37" s="38">
        <v>0</v>
      </c>
      <c r="T37" s="27">
        <f t="shared" si="5"/>
        <v>16</v>
      </c>
      <c r="U37" s="39">
        <f t="shared" si="6"/>
        <v>1</v>
      </c>
      <c r="V37" s="22">
        <v>201</v>
      </c>
      <c r="W37" s="22" t="s">
        <v>78</v>
      </c>
      <c r="X37" s="22" t="s">
        <v>73</v>
      </c>
      <c r="Y37" s="59">
        <v>895</v>
      </c>
      <c r="Z37" s="40"/>
      <c r="AA37" s="1" t="s">
        <v>192</v>
      </c>
      <c r="AB37" s="28" t="s">
        <v>193</v>
      </c>
    </row>
    <row r="38" spans="1:28" x14ac:dyDescent="0.3">
      <c r="A38" s="1" t="s">
        <v>45</v>
      </c>
      <c r="B38" s="1" t="s">
        <v>69</v>
      </c>
      <c r="C38" s="27" t="s">
        <v>184</v>
      </c>
      <c r="D38" s="37">
        <v>3</v>
      </c>
      <c r="E38" s="27">
        <v>9</v>
      </c>
      <c r="F38" s="27">
        <v>1</v>
      </c>
      <c r="G38" s="27">
        <v>3</v>
      </c>
      <c r="H38" s="27"/>
      <c r="I38" s="27"/>
      <c r="J38" s="27">
        <v>1</v>
      </c>
      <c r="K38" s="27">
        <v>2</v>
      </c>
      <c r="L38" s="27">
        <v>0</v>
      </c>
      <c r="M38" s="27">
        <v>0</v>
      </c>
      <c r="N38" s="27">
        <f t="shared" si="4"/>
        <v>0</v>
      </c>
      <c r="O38" s="38">
        <v>0</v>
      </c>
      <c r="P38" s="38">
        <v>1</v>
      </c>
      <c r="Q38" s="38">
        <v>1</v>
      </c>
      <c r="R38" s="38">
        <v>3</v>
      </c>
      <c r="S38" s="38">
        <v>0</v>
      </c>
      <c r="T38" s="27">
        <f t="shared" si="5"/>
        <v>3</v>
      </c>
      <c r="U38" s="39">
        <f t="shared" si="6"/>
        <v>0.1111111111111111</v>
      </c>
      <c r="V38" s="22">
        <v>201</v>
      </c>
      <c r="W38" s="22" t="s">
        <v>78</v>
      </c>
      <c r="X38" s="22" t="s">
        <v>73</v>
      </c>
      <c r="Y38" s="59">
        <v>895</v>
      </c>
      <c r="Z38" s="40"/>
      <c r="AA38" s="1" t="s">
        <v>192</v>
      </c>
      <c r="AB38" s="28" t="s">
        <v>193</v>
      </c>
    </row>
    <row r="39" spans="1:28" x14ac:dyDescent="0.3">
      <c r="A39" s="1" t="s">
        <v>45</v>
      </c>
      <c r="B39" s="1" t="s">
        <v>69</v>
      </c>
      <c r="C39" s="27" t="s">
        <v>185</v>
      </c>
      <c r="D39" s="37">
        <v>45</v>
      </c>
      <c r="E39" s="27">
        <v>26</v>
      </c>
      <c r="F39" s="27">
        <v>2</v>
      </c>
      <c r="G39" s="27">
        <v>6</v>
      </c>
      <c r="H39" s="27"/>
      <c r="I39" s="27"/>
      <c r="J39" s="27">
        <v>7</v>
      </c>
      <c r="K39" s="27">
        <v>11</v>
      </c>
      <c r="L39" s="27">
        <v>3</v>
      </c>
      <c r="M39" s="27">
        <v>4</v>
      </c>
      <c r="N39" s="27">
        <f t="shared" si="4"/>
        <v>7</v>
      </c>
      <c r="O39" s="38">
        <v>1</v>
      </c>
      <c r="P39" s="38">
        <v>1</v>
      </c>
      <c r="Q39" s="38">
        <v>2</v>
      </c>
      <c r="R39" s="38">
        <v>1</v>
      </c>
      <c r="S39" s="38">
        <v>0</v>
      </c>
      <c r="T39" s="27">
        <f t="shared" si="5"/>
        <v>11</v>
      </c>
      <c r="U39" s="39">
        <f t="shared" si="6"/>
        <v>0.80769230769230771</v>
      </c>
      <c r="V39" s="22">
        <v>201</v>
      </c>
      <c r="W39" s="22" t="s">
        <v>78</v>
      </c>
      <c r="X39" s="22" t="s">
        <v>73</v>
      </c>
      <c r="Y39" s="59">
        <v>895</v>
      </c>
      <c r="Z39" s="40"/>
      <c r="AA39" s="1" t="s">
        <v>192</v>
      </c>
      <c r="AB39" s="28" t="s">
        <v>193</v>
      </c>
    </row>
    <row r="40" spans="1:28" x14ac:dyDescent="0.3">
      <c r="A40" s="1" t="s">
        <v>45</v>
      </c>
      <c r="B40" s="1" t="s">
        <v>69</v>
      </c>
      <c r="C40" s="27" t="s">
        <v>186</v>
      </c>
      <c r="D40" s="37">
        <v>23</v>
      </c>
      <c r="E40" s="27">
        <v>25</v>
      </c>
      <c r="F40" s="27">
        <v>3</v>
      </c>
      <c r="G40" s="27">
        <v>9</v>
      </c>
      <c r="H40" s="27"/>
      <c r="I40" s="27"/>
      <c r="J40" s="27">
        <v>2</v>
      </c>
      <c r="K40" s="27">
        <v>2</v>
      </c>
      <c r="L40" s="27">
        <v>2</v>
      </c>
      <c r="M40" s="27">
        <v>6</v>
      </c>
      <c r="N40" s="27">
        <f t="shared" si="4"/>
        <v>8</v>
      </c>
      <c r="O40" s="38">
        <v>1</v>
      </c>
      <c r="P40" s="38">
        <v>2</v>
      </c>
      <c r="Q40" s="38">
        <v>2</v>
      </c>
      <c r="R40" s="38">
        <v>8</v>
      </c>
      <c r="S40" s="38">
        <v>0</v>
      </c>
      <c r="T40" s="27">
        <f t="shared" si="5"/>
        <v>8</v>
      </c>
      <c r="U40" s="39">
        <f t="shared" si="6"/>
        <v>0.48</v>
      </c>
      <c r="V40" s="22">
        <v>201</v>
      </c>
      <c r="W40" s="22" t="s">
        <v>78</v>
      </c>
      <c r="X40" s="22" t="s">
        <v>73</v>
      </c>
      <c r="Y40" s="59">
        <v>895</v>
      </c>
      <c r="Z40" s="40"/>
      <c r="AA40" s="1" t="s">
        <v>192</v>
      </c>
      <c r="AB40" s="28" t="s">
        <v>193</v>
      </c>
    </row>
    <row r="41" spans="1:28" x14ac:dyDescent="0.3">
      <c r="A41" s="1" t="s">
        <v>45</v>
      </c>
      <c r="B41" s="1" t="s">
        <v>69</v>
      </c>
      <c r="C41" s="27" t="s">
        <v>187</v>
      </c>
      <c r="D41" s="37">
        <v>40</v>
      </c>
      <c r="E41" s="27">
        <v>21</v>
      </c>
      <c r="F41" s="27">
        <v>2</v>
      </c>
      <c r="G41" s="27">
        <v>8</v>
      </c>
      <c r="H41" s="27"/>
      <c r="I41" s="27"/>
      <c r="J41" s="27">
        <v>1</v>
      </c>
      <c r="K41" s="27">
        <v>3</v>
      </c>
      <c r="L41" s="27">
        <v>4</v>
      </c>
      <c r="M41" s="27">
        <v>2</v>
      </c>
      <c r="N41" s="27">
        <f t="shared" si="4"/>
        <v>6</v>
      </c>
      <c r="O41" s="38">
        <v>2</v>
      </c>
      <c r="P41" s="54">
        <v>6</v>
      </c>
      <c r="Q41" s="38">
        <v>1</v>
      </c>
      <c r="R41" s="38">
        <v>0</v>
      </c>
      <c r="S41" s="38">
        <v>0</v>
      </c>
      <c r="T41" s="27">
        <f t="shared" si="5"/>
        <v>5</v>
      </c>
      <c r="U41" s="39">
        <f t="shared" si="6"/>
        <v>0.76190476190476186</v>
      </c>
      <c r="V41" s="22">
        <v>201</v>
      </c>
      <c r="W41" s="22" t="s">
        <v>78</v>
      </c>
      <c r="X41" s="22" t="s">
        <v>73</v>
      </c>
      <c r="Y41" s="59">
        <v>895</v>
      </c>
      <c r="Z41" s="40"/>
      <c r="AA41" s="1" t="s">
        <v>192</v>
      </c>
      <c r="AB41" s="28" t="s">
        <v>193</v>
      </c>
    </row>
    <row r="42" spans="1:28" x14ac:dyDescent="0.3">
      <c r="A42" s="1" t="s">
        <v>45</v>
      </c>
      <c r="B42" s="1" t="s">
        <v>69</v>
      </c>
      <c r="C42" s="27" t="s">
        <v>188</v>
      </c>
      <c r="D42" s="37">
        <v>13</v>
      </c>
      <c r="E42" s="27">
        <v>30</v>
      </c>
      <c r="F42" s="27">
        <v>1</v>
      </c>
      <c r="G42" s="27">
        <v>1</v>
      </c>
      <c r="H42" s="27"/>
      <c r="I42" s="27"/>
      <c r="J42" s="27">
        <v>1</v>
      </c>
      <c r="K42" s="27">
        <v>1</v>
      </c>
      <c r="L42" s="27">
        <v>2</v>
      </c>
      <c r="M42" s="27">
        <v>0</v>
      </c>
      <c r="N42" s="27">
        <f>SUM(L42:M42)</f>
        <v>2</v>
      </c>
      <c r="O42" s="38">
        <v>9</v>
      </c>
      <c r="P42" s="38">
        <v>1</v>
      </c>
      <c r="Q42" s="38">
        <v>1</v>
      </c>
      <c r="R42" s="38">
        <v>3</v>
      </c>
      <c r="S42" s="38">
        <v>0</v>
      </c>
      <c r="T42" s="27">
        <f t="shared" si="5"/>
        <v>3</v>
      </c>
      <c r="U42" s="39">
        <f t="shared" si="6"/>
        <v>0.7</v>
      </c>
      <c r="V42" s="22">
        <v>201</v>
      </c>
      <c r="W42" s="22" t="s">
        <v>78</v>
      </c>
      <c r="X42" s="22" t="s">
        <v>73</v>
      </c>
      <c r="Y42" s="59">
        <v>895</v>
      </c>
      <c r="Z42" s="40"/>
      <c r="AA42" s="1" t="s">
        <v>192</v>
      </c>
      <c r="AB42" s="28" t="s">
        <v>193</v>
      </c>
    </row>
    <row r="43" spans="1:28" x14ac:dyDescent="0.3">
      <c r="A43" s="1" t="s">
        <v>45</v>
      </c>
      <c r="B43" s="1" t="s">
        <v>69</v>
      </c>
      <c r="C43" s="27" t="s">
        <v>189</v>
      </c>
      <c r="D43" s="37">
        <v>10</v>
      </c>
      <c r="E43" s="27">
        <v>29</v>
      </c>
      <c r="F43" s="27">
        <v>7</v>
      </c>
      <c r="G43" s="27">
        <v>16</v>
      </c>
      <c r="H43" s="27"/>
      <c r="I43" s="27"/>
      <c r="J43" s="27">
        <v>6</v>
      </c>
      <c r="K43" s="27">
        <v>9</v>
      </c>
      <c r="L43" s="27">
        <v>1</v>
      </c>
      <c r="M43" s="27">
        <v>10</v>
      </c>
      <c r="N43" s="27">
        <f>SUM(L43:M43)</f>
        <v>11</v>
      </c>
      <c r="O43" s="38">
        <v>3</v>
      </c>
      <c r="P43" s="38">
        <v>5</v>
      </c>
      <c r="Q43" s="38">
        <v>3</v>
      </c>
      <c r="R43" s="38">
        <v>5</v>
      </c>
      <c r="S43" s="38">
        <v>0</v>
      </c>
      <c r="T43" s="27">
        <f t="shared" si="5"/>
        <v>20</v>
      </c>
      <c r="U43" s="39">
        <f t="shared" si="6"/>
        <v>1.2068965517241379</v>
      </c>
      <c r="V43" s="22">
        <v>201</v>
      </c>
      <c r="W43" s="22" t="s">
        <v>78</v>
      </c>
      <c r="X43" s="22" t="s">
        <v>73</v>
      </c>
      <c r="Y43" s="59">
        <v>895</v>
      </c>
      <c r="Z43" s="40"/>
      <c r="AA43" s="1" t="s">
        <v>192</v>
      </c>
      <c r="AB43" s="28" t="s">
        <v>193</v>
      </c>
    </row>
    <row r="44" spans="1:28" x14ac:dyDescent="0.3">
      <c r="A44" s="1" t="s">
        <v>45</v>
      </c>
      <c r="B44" s="1" t="s">
        <v>69</v>
      </c>
      <c r="C44" s="27" t="s">
        <v>190</v>
      </c>
      <c r="D44" s="37">
        <v>25</v>
      </c>
      <c r="E44" s="27">
        <v>5</v>
      </c>
      <c r="F44" s="27">
        <v>0</v>
      </c>
      <c r="G44" s="27">
        <v>0</v>
      </c>
      <c r="H44" s="27"/>
      <c r="I44" s="27"/>
      <c r="J44" s="27">
        <v>0</v>
      </c>
      <c r="K44" s="27">
        <v>0</v>
      </c>
      <c r="L44" s="27">
        <v>1</v>
      </c>
      <c r="M44" s="27">
        <v>0</v>
      </c>
      <c r="N44" s="27">
        <f>SUM(L44:M44)</f>
        <v>1</v>
      </c>
      <c r="O44" s="38">
        <v>0</v>
      </c>
      <c r="P44" s="38">
        <v>1</v>
      </c>
      <c r="Q44" s="38">
        <v>1</v>
      </c>
      <c r="R44" s="38">
        <v>0</v>
      </c>
      <c r="S44" s="38">
        <v>0</v>
      </c>
      <c r="T44" s="27">
        <f t="shared" si="5"/>
        <v>0</v>
      </c>
      <c r="U44" s="39">
        <f t="shared" si="6"/>
        <v>0.4</v>
      </c>
      <c r="V44" s="22">
        <v>201</v>
      </c>
      <c r="W44" s="22" t="s">
        <v>78</v>
      </c>
      <c r="X44" s="22" t="s">
        <v>73</v>
      </c>
      <c r="Y44" s="59">
        <v>895</v>
      </c>
      <c r="Z44" s="40"/>
      <c r="AA44" s="1" t="s">
        <v>192</v>
      </c>
      <c r="AB44" s="28" t="s">
        <v>193</v>
      </c>
    </row>
    <row r="45" spans="1:28" x14ac:dyDescent="0.3">
      <c r="A45" s="1" t="s">
        <v>45</v>
      </c>
      <c r="B45" s="1" t="s">
        <v>69</v>
      </c>
      <c r="C45" s="27" t="s">
        <v>191</v>
      </c>
      <c r="D45" s="37">
        <v>15</v>
      </c>
      <c r="E45" s="27" t="s">
        <v>216</v>
      </c>
      <c r="F45" s="27"/>
      <c r="G45" s="27"/>
      <c r="H45" s="27"/>
      <c r="I45" s="27"/>
      <c r="J45" s="27"/>
      <c r="K45" s="27"/>
      <c r="L45" s="27"/>
      <c r="M45" s="27"/>
      <c r="N45" s="27"/>
      <c r="O45" s="38"/>
      <c r="P45" s="38"/>
      <c r="Q45" s="38"/>
      <c r="R45" s="38"/>
      <c r="S45" s="38"/>
      <c r="T45" s="27"/>
      <c r="U45" s="39" t="str">
        <f t="shared" si="6"/>
        <v/>
      </c>
      <c r="V45" s="22">
        <v>201</v>
      </c>
      <c r="W45" s="22" t="s">
        <v>78</v>
      </c>
      <c r="X45" s="22" t="s">
        <v>73</v>
      </c>
      <c r="Y45" s="59">
        <v>895</v>
      </c>
      <c r="Z45" s="40"/>
      <c r="AA45" s="1" t="s">
        <v>192</v>
      </c>
      <c r="AB45" s="28" t="s">
        <v>193</v>
      </c>
    </row>
    <row r="46" spans="1:28" x14ac:dyDescent="0.3">
      <c r="A46" s="42" t="s">
        <v>45</v>
      </c>
      <c r="B46" s="42" t="s">
        <v>69</v>
      </c>
      <c r="C46" s="43" t="s">
        <v>39</v>
      </c>
      <c r="D46" s="42"/>
      <c r="E46" s="43">
        <f t="shared" ref="E46:T46" si="7">SUM(E35:E45)</f>
        <v>240</v>
      </c>
      <c r="F46" s="43">
        <f t="shared" si="7"/>
        <v>33</v>
      </c>
      <c r="G46" s="43">
        <f t="shared" si="7"/>
        <v>69</v>
      </c>
      <c r="H46" s="43">
        <f t="shared" si="7"/>
        <v>0</v>
      </c>
      <c r="I46" s="43">
        <f t="shared" si="7"/>
        <v>0</v>
      </c>
      <c r="J46" s="43">
        <f t="shared" si="7"/>
        <v>35</v>
      </c>
      <c r="K46" s="43">
        <f t="shared" si="7"/>
        <v>49</v>
      </c>
      <c r="L46" s="43">
        <f t="shared" si="7"/>
        <v>19</v>
      </c>
      <c r="M46" s="43">
        <f t="shared" si="7"/>
        <v>30</v>
      </c>
      <c r="N46" s="43">
        <f t="shared" si="7"/>
        <v>49</v>
      </c>
      <c r="O46" s="43">
        <f t="shared" si="7"/>
        <v>24</v>
      </c>
      <c r="P46" s="43">
        <f t="shared" si="7"/>
        <v>26</v>
      </c>
      <c r="Q46" s="43">
        <f t="shared" si="7"/>
        <v>16</v>
      </c>
      <c r="R46" s="43">
        <f t="shared" si="7"/>
        <v>27</v>
      </c>
      <c r="S46" s="43">
        <f t="shared" si="7"/>
        <v>0</v>
      </c>
      <c r="T46" s="43">
        <f t="shared" si="7"/>
        <v>101</v>
      </c>
      <c r="U46" s="44">
        <f>((T46+Q46+N46-R46)+(O46*2))/E46</f>
        <v>0.77916666666666667</v>
      </c>
      <c r="V46" s="45">
        <v>201</v>
      </c>
      <c r="W46" s="45" t="s">
        <v>78</v>
      </c>
      <c r="X46" s="45" t="s">
        <v>73</v>
      </c>
      <c r="Y46" s="60">
        <v>895</v>
      </c>
      <c r="Z46" s="46"/>
      <c r="AA46" s="42" t="s">
        <v>192</v>
      </c>
      <c r="AB46" s="62" t="s">
        <v>193</v>
      </c>
    </row>
    <row r="47" spans="1:28" x14ac:dyDescent="0.3">
      <c r="A47" s="1"/>
      <c r="B47" s="1"/>
      <c r="C47" s="1"/>
      <c r="D47" s="1"/>
      <c r="F47" s="47" t="s">
        <v>40</v>
      </c>
      <c r="G47" s="48">
        <f>F46/G46</f>
        <v>0.47826086956521741</v>
      </c>
      <c r="H47" s="27"/>
      <c r="I47" s="1"/>
      <c r="J47" s="47" t="s">
        <v>41</v>
      </c>
      <c r="K47" s="49">
        <f>J46/K46</f>
        <v>0.7142857142857143</v>
      </c>
      <c r="L47" s="1"/>
      <c r="M47" s="38" t="s">
        <v>42</v>
      </c>
      <c r="N47" s="50">
        <v>3</v>
      </c>
      <c r="P47" s="1"/>
      <c r="Q47" s="1"/>
      <c r="R47" s="1"/>
      <c r="S47" s="1"/>
      <c r="T47" s="1"/>
      <c r="U47" s="1"/>
      <c r="V47" s="22"/>
      <c r="W47" s="22"/>
      <c r="X47" s="22"/>
      <c r="Y47" s="51"/>
      <c r="Z47" s="40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1"/>
      <c r="Z48" s="40"/>
      <c r="AA48" s="1"/>
      <c r="AB48" s="1"/>
    </row>
    <row r="49" spans="1:28" x14ac:dyDescent="0.3">
      <c r="A49" s="1"/>
      <c r="B49" s="1"/>
      <c r="C49" s="5"/>
      <c r="V49" s="22"/>
      <c r="W49" s="22"/>
      <c r="X49" s="22"/>
      <c r="Y49" s="51"/>
      <c r="Z49" s="40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40"/>
      <c r="AA50" s="1"/>
      <c r="AB50" s="1"/>
    </row>
  </sheetData>
  <sheetProtection sheet="1" objects="1" scenarios="1"/>
  <sortState xmlns:xlrd2="http://schemas.microsoft.com/office/spreadsheetml/2017/richdata2" ref="A13:AB24">
    <sortCondition ref="C13:C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1 vs SF</vt:lpstr>
      <vt:lpstr>2 @NJ</vt:lpstr>
      <vt:lpstr>3 @NY</vt:lpstr>
      <vt:lpstr>4 vs Minn</vt:lpstr>
      <vt:lpstr>5 @Dall</vt:lpstr>
      <vt:lpstr>6 @Iowa</vt:lpstr>
      <vt:lpstr>7 vs NJ</vt:lpstr>
      <vt:lpstr>8 vs Milw</vt:lpstr>
      <vt:lpstr>9 @Hous</vt:lpstr>
      <vt:lpstr>10 @Milw</vt:lpstr>
      <vt:lpstr>'3 @NY'!Print_Area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2022-02-13T17:01:28Z</cp:lastPrinted>
  <dcterms:created xsi:type="dcterms:W3CDTF">2019-04-24T22:42:30Z</dcterms:created>
  <dcterms:modified xsi:type="dcterms:W3CDTF">2025-06-22T10:19:04Z</dcterms:modified>
</cp:coreProperties>
</file>